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yifan.luo/Downloads/"/>
    </mc:Choice>
  </mc:AlternateContent>
  <xr:revisionPtr revIDLastSave="0" documentId="8_{F956C0BC-BE18-4D47-876F-F890C01F1931}" xr6:coauthVersionLast="47" xr6:coauthVersionMax="47" xr10:uidLastSave="{00000000-0000-0000-0000-000000000000}"/>
  <bookViews>
    <workbookView xWindow="0" yWindow="500" windowWidth="28800" windowHeight="17500" activeTab="5" xr2:uid="{00000000-000D-0000-FFFF-FFFF00000000}"/>
  </bookViews>
  <sheets>
    <sheet name="Newcomb" sheetId="1" r:id="rId1"/>
    <sheet name="Harper" sheetId="2" r:id="rId2"/>
    <sheet name="StPierre" sheetId="3" r:id="rId3"/>
    <sheet name="Ringwood" sheetId="4" r:id="rId4"/>
    <sheet name="Saginaw" sheetId="5" r:id="rId5"/>
    <sheet name="Stinchfield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jcopKClKCpfrRRzWDgNzMW+qrRxA=="/>
    </ext>
  </extLst>
</workbook>
</file>

<file path=xl/calcChain.xml><?xml version="1.0" encoding="utf-8"?>
<calcChain xmlns="http://schemas.openxmlformats.org/spreadsheetml/2006/main">
  <c r="I957" i="6" l="1"/>
  <c r="J957" i="6" s="1"/>
  <c r="I956" i="6"/>
  <c r="J956" i="6" s="1"/>
  <c r="I955" i="6"/>
  <c r="J955" i="6" s="1"/>
  <c r="I954" i="6"/>
  <c r="J954" i="6" s="1"/>
  <c r="I953" i="6"/>
  <c r="J953" i="6" s="1"/>
  <c r="I952" i="6"/>
  <c r="J952" i="6" s="1"/>
  <c r="I951" i="6"/>
  <c r="J951" i="6" s="1"/>
  <c r="I950" i="6"/>
  <c r="J950" i="6" s="1"/>
  <c r="I949" i="6"/>
  <c r="J949" i="6" s="1"/>
  <c r="I948" i="6"/>
  <c r="J948" i="6" s="1"/>
  <c r="I947" i="6"/>
  <c r="J947" i="6" s="1"/>
  <c r="I946" i="6"/>
  <c r="J946" i="6" s="1"/>
  <c r="I945" i="6"/>
  <c r="J945" i="6" s="1"/>
  <c r="I944" i="6"/>
  <c r="J944" i="6" s="1"/>
  <c r="I943" i="6"/>
  <c r="J943" i="6" s="1"/>
  <c r="I942" i="6"/>
  <c r="J942" i="6" s="1"/>
  <c r="I941" i="6"/>
  <c r="J941" i="6" s="1"/>
  <c r="I940" i="6"/>
  <c r="J940" i="6" s="1"/>
  <c r="I939" i="6"/>
  <c r="J939" i="6" s="1"/>
  <c r="I938" i="6"/>
  <c r="J938" i="6" s="1"/>
  <c r="I937" i="6"/>
  <c r="J937" i="6" s="1"/>
  <c r="I936" i="6"/>
  <c r="J936" i="6" s="1"/>
  <c r="I935" i="6"/>
  <c r="J935" i="6" s="1"/>
  <c r="I934" i="6"/>
  <c r="J934" i="6" s="1"/>
  <c r="I933" i="6"/>
  <c r="J933" i="6" s="1"/>
  <c r="I932" i="6"/>
  <c r="J932" i="6" s="1"/>
  <c r="I931" i="6"/>
  <c r="J931" i="6" s="1"/>
  <c r="I930" i="6"/>
  <c r="J930" i="6" s="1"/>
  <c r="I929" i="6"/>
  <c r="J929" i="6" s="1"/>
  <c r="I928" i="6"/>
  <c r="J928" i="6" s="1"/>
  <c r="I927" i="6"/>
  <c r="J927" i="6" s="1"/>
  <c r="I926" i="6"/>
  <c r="J926" i="6" s="1"/>
  <c r="I925" i="6"/>
  <c r="J925" i="6" s="1"/>
  <c r="I924" i="6"/>
  <c r="J924" i="6" s="1"/>
  <c r="I923" i="6"/>
  <c r="J923" i="6" s="1"/>
  <c r="I922" i="6"/>
  <c r="J922" i="6" s="1"/>
  <c r="I921" i="6"/>
  <c r="J921" i="6" s="1"/>
  <c r="I920" i="6"/>
  <c r="J920" i="6" s="1"/>
  <c r="I919" i="6"/>
  <c r="J919" i="6" s="1"/>
  <c r="I918" i="6"/>
  <c r="J918" i="6" s="1"/>
  <c r="I917" i="6"/>
  <c r="J917" i="6" s="1"/>
  <c r="I916" i="6"/>
  <c r="J916" i="6" s="1"/>
  <c r="I915" i="6"/>
  <c r="J915" i="6" s="1"/>
  <c r="I914" i="6"/>
  <c r="J914" i="6" s="1"/>
  <c r="I913" i="6"/>
  <c r="J913" i="6" s="1"/>
  <c r="I912" i="6"/>
  <c r="J912" i="6" s="1"/>
  <c r="I911" i="6"/>
  <c r="J911" i="6" s="1"/>
  <c r="I910" i="6"/>
  <c r="J910" i="6" s="1"/>
  <c r="I909" i="6"/>
  <c r="J909" i="6" s="1"/>
  <c r="I908" i="6"/>
  <c r="J908" i="6" s="1"/>
  <c r="I907" i="6"/>
  <c r="J907" i="6" s="1"/>
  <c r="I906" i="6"/>
  <c r="J906" i="6" s="1"/>
  <c r="I905" i="6"/>
  <c r="J905" i="6" s="1"/>
  <c r="I904" i="6"/>
  <c r="J904" i="6" s="1"/>
  <c r="I903" i="6"/>
  <c r="J903" i="6" s="1"/>
  <c r="I902" i="6"/>
  <c r="J902" i="6" s="1"/>
  <c r="I901" i="6"/>
  <c r="J901" i="6" s="1"/>
  <c r="I900" i="6"/>
  <c r="J900" i="6" s="1"/>
  <c r="I899" i="6"/>
  <c r="J899" i="6" s="1"/>
  <c r="I898" i="6"/>
  <c r="J898" i="6" s="1"/>
  <c r="I897" i="6"/>
  <c r="J897" i="6" s="1"/>
  <c r="I896" i="6"/>
  <c r="J896" i="6" s="1"/>
  <c r="I895" i="6"/>
  <c r="J895" i="6" s="1"/>
  <c r="I894" i="6"/>
  <c r="J894" i="6" s="1"/>
  <c r="I893" i="6"/>
  <c r="J893" i="6" s="1"/>
  <c r="I892" i="6"/>
  <c r="J892" i="6" s="1"/>
  <c r="I891" i="6"/>
  <c r="J891" i="6" s="1"/>
  <c r="I890" i="6"/>
  <c r="J890" i="6" s="1"/>
  <c r="I889" i="6"/>
  <c r="J889" i="6" s="1"/>
  <c r="I888" i="6"/>
  <c r="J888" i="6" s="1"/>
  <c r="I887" i="6"/>
  <c r="J887" i="6" s="1"/>
  <c r="I886" i="6"/>
  <c r="J886" i="6" s="1"/>
  <c r="I885" i="6"/>
  <c r="J885" i="6" s="1"/>
  <c r="I884" i="6"/>
  <c r="J884" i="6" s="1"/>
  <c r="I883" i="6"/>
  <c r="J883" i="6" s="1"/>
  <c r="I882" i="6"/>
  <c r="J882" i="6" s="1"/>
  <c r="I881" i="6"/>
  <c r="J881" i="6" s="1"/>
  <c r="I880" i="6"/>
  <c r="J880" i="6" s="1"/>
  <c r="I879" i="6"/>
  <c r="J879" i="6" s="1"/>
  <c r="I878" i="6"/>
  <c r="J878" i="6" s="1"/>
  <c r="I877" i="6"/>
  <c r="J877" i="6" s="1"/>
  <c r="I876" i="6"/>
  <c r="J876" i="6" s="1"/>
  <c r="I875" i="6"/>
  <c r="J875" i="6" s="1"/>
  <c r="I874" i="6"/>
  <c r="J874" i="6" s="1"/>
  <c r="I873" i="6"/>
  <c r="J873" i="6" s="1"/>
  <c r="I872" i="6"/>
  <c r="J872" i="6" s="1"/>
  <c r="I871" i="6"/>
  <c r="J871" i="6" s="1"/>
  <c r="I870" i="6"/>
  <c r="J870" i="6" s="1"/>
  <c r="I869" i="6"/>
  <c r="J869" i="6" s="1"/>
  <c r="I868" i="6"/>
  <c r="J868" i="6" s="1"/>
  <c r="I867" i="6"/>
  <c r="J867" i="6" s="1"/>
  <c r="I866" i="6"/>
  <c r="J866" i="6" s="1"/>
  <c r="I865" i="6"/>
  <c r="J865" i="6" s="1"/>
  <c r="I864" i="6"/>
  <c r="J864" i="6" s="1"/>
  <c r="I863" i="6"/>
  <c r="J863" i="6" s="1"/>
  <c r="I862" i="6"/>
  <c r="J862" i="6" s="1"/>
  <c r="I861" i="6"/>
  <c r="J861" i="6" s="1"/>
  <c r="I860" i="6"/>
  <c r="J860" i="6" s="1"/>
  <c r="I859" i="6"/>
  <c r="J859" i="6" s="1"/>
  <c r="I858" i="6"/>
  <c r="J858" i="6" s="1"/>
  <c r="I857" i="6"/>
  <c r="J857" i="6" s="1"/>
  <c r="I856" i="6"/>
  <c r="J856" i="6" s="1"/>
  <c r="I855" i="6"/>
  <c r="J855" i="6" s="1"/>
  <c r="I854" i="6"/>
  <c r="J854" i="6" s="1"/>
  <c r="I853" i="6"/>
  <c r="J853" i="6" s="1"/>
  <c r="I852" i="6"/>
  <c r="J852" i="6" s="1"/>
  <c r="I851" i="6"/>
  <c r="J851" i="6" s="1"/>
  <c r="I850" i="6"/>
  <c r="J850" i="6" s="1"/>
  <c r="I849" i="6"/>
  <c r="J849" i="6" s="1"/>
  <c r="I848" i="6"/>
  <c r="J848" i="6" s="1"/>
  <c r="I847" i="6"/>
  <c r="J847" i="6" s="1"/>
  <c r="I846" i="6"/>
  <c r="J846" i="6" s="1"/>
  <c r="I845" i="6"/>
  <c r="J845" i="6" s="1"/>
  <c r="I844" i="6"/>
  <c r="J844" i="6" s="1"/>
  <c r="I843" i="6"/>
  <c r="J843" i="6" s="1"/>
  <c r="I842" i="6"/>
  <c r="J842" i="6" s="1"/>
  <c r="I841" i="6"/>
  <c r="J841" i="6" s="1"/>
  <c r="I840" i="6"/>
  <c r="J840" i="6" s="1"/>
  <c r="I839" i="6"/>
  <c r="J839" i="6" s="1"/>
  <c r="I838" i="6"/>
  <c r="J838" i="6" s="1"/>
  <c r="I837" i="6"/>
  <c r="J837" i="6" s="1"/>
  <c r="I836" i="6"/>
  <c r="J836" i="6" s="1"/>
  <c r="I835" i="6"/>
  <c r="J835" i="6" s="1"/>
  <c r="I834" i="6"/>
  <c r="J834" i="6" s="1"/>
  <c r="I833" i="6"/>
  <c r="J833" i="6" s="1"/>
  <c r="I832" i="6"/>
  <c r="J832" i="6" s="1"/>
  <c r="I831" i="6"/>
  <c r="J831" i="6" s="1"/>
  <c r="I830" i="6"/>
  <c r="J830" i="6" s="1"/>
  <c r="I829" i="6"/>
  <c r="J829" i="6" s="1"/>
  <c r="I828" i="6"/>
  <c r="J828" i="6" s="1"/>
  <c r="J827" i="6"/>
  <c r="I827" i="6"/>
  <c r="I826" i="6"/>
  <c r="J826" i="6" s="1"/>
  <c r="I825" i="6"/>
  <c r="J825" i="6" s="1"/>
  <c r="I824" i="6"/>
  <c r="J824" i="6" s="1"/>
  <c r="I823" i="6"/>
  <c r="J823" i="6" s="1"/>
  <c r="I822" i="6"/>
  <c r="J822" i="6" s="1"/>
  <c r="I821" i="6"/>
  <c r="J821" i="6" s="1"/>
  <c r="I820" i="6"/>
  <c r="J820" i="6" s="1"/>
  <c r="J819" i="6"/>
  <c r="I819" i="6"/>
  <c r="I818" i="6"/>
  <c r="J818" i="6" s="1"/>
  <c r="I817" i="6"/>
  <c r="J817" i="6" s="1"/>
  <c r="I816" i="6"/>
  <c r="J816" i="6" s="1"/>
  <c r="I815" i="6"/>
  <c r="J815" i="6" s="1"/>
  <c r="I814" i="6"/>
  <c r="J814" i="6" s="1"/>
  <c r="I813" i="6"/>
  <c r="J813" i="6" s="1"/>
  <c r="I812" i="6"/>
  <c r="J812" i="6" s="1"/>
  <c r="I811" i="6"/>
  <c r="J811" i="6" s="1"/>
  <c r="I810" i="6"/>
  <c r="J810" i="6" s="1"/>
  <c r="I809" i="6"/>
  <c r="J809" i="6" s="1"/>
  <c r="I808" i="6"/>
  <c r="J808" i="6" s="1"/>
  <c r="I807" i="6"/>
  <c r="J807" i="6" s="1"/>
  <c r="I806" i="6"/>
  <c r="J806" i="6" s="1"/>
  <c r="I805" i="6"/>
  <c r="J805" i="6" s="1"/>
  <c r="I804" i="6"/>
  <c r="J804" i="6" s="1"/>
  <c r="J803" i="6"/>
  <c r="I803" i="6"/>
  <c r="I802" i="6"/>
  <c r="J802" i="6" s="1"/>
  <c r="I801" i="6"/>
  <c r="J801" i="6" s="1"/>
  <c r="I800" i="6"/>
  <c r="J800" i="6" s="1"/>
  <c r="J799" i="6"/>
  <c r="I799" i="6"/>
  <c r="I798" i="6"/>
  <c r="J798" i="6" s="1"/>
  <c r="I797" i="6"/>
  <c r="J797" i="6" s="1"/>
  <c r="I796" i="6"/>
  <c r="J796" i="6" s="1"/>
  <c r="J795" i="6"/>
  <c r="I795" i="6"/>
  <c r="I794" i="6"/>
  <c r="J794" i="6" s="1"/>
  <c r="I793" i="6"/>
  <c r="J793" i="6" s="1"/>
  <c r="I792" i="6"/>
  <c r="J792" i="6" s="1"/>
  <c r="I791" i="6"/>
  <c r="J791" i="6" s="1"/>
  <c r="I790" i="6"/>
  <c r="J790" i="6" s="1"/>
  <c r="I789" i="6"/>
  <c r="J789" i="6" s="1"/>
  <c r="I788" i="6"/>
  <c r="J788" i="6" s="1"/>
  <c r="J787" i="6"/>
  <c r="I787" i="6"/>
  <c r="I786" i="6"/>
  <c r="J786" i="6" s="1"/>
  <c r="I785" i="6"/>
  <c r="J785" i="6" s="1"/>
  <c r="I784" i="6"/>
  <c r="J784" i="6" s="1"/>
  <c r="I783" i="6"/>
  <c r="J783" i="6" s="1"/>
  <c r="I782" i="6"/>
  <c r="J782" i="6" s="1"/>
  <c r="I781" i="6"/>
  <c r="J781" i="6" s="1"/>
  <c r="I780" i="6"/>
  <c r="J780" i="6" s="1"/>
  <c r="I779" i="6"/>
  <c r="J779" i="6" s="1"/>
  <c r="I778" i="6"/>
  <c r="J778" i="6" s="1"/>
  <c r="I777" i="6"/>
  <c r="J777" i="6" s="1"/>
  <c r="I776" i="6"/>
  <c r="J776" i="6" s="1"/>
  <c r="I775" i="6"/>
  <c r="J775" i="6" s="1"/>
  <c r="I774" i="6"/>
  <c r="J774" i="6" s="1"/>
  <c r="I773" i="6"/>
  <c r="J773" i="6" s="1"/>
  <c r="I772" i="6"/>
  <c r="J772" i="6" s="1"/>
  <c r="J771" i="6"/>
  <c r="I771" i="6"/>
  <c r="I770" i="6"/>
  <c r="J770" i="6" s="1"/>
  <c r="I769" i="6"/>
  <c r="J769" i="6" s="1"/>
  <c r="I768" i="6"/>
  <c r="J768" i="6" s="1"/>
  <c r="J767" i="6"/>
  <c r="I767" i="6"/>
  <c r="I766" i="6"/>
  <c r="J766" i="6" s="1"/>
  <c r="I765" i="6"/>
  <c r="J765" i="6" s="1"/>
  <c r="I764" i="6"/>
  <c r="J764" i="6" s="1"/>
  <c r="J763" i="6"/>
  <c r="I763" i="6"/>
  <c r="I762" i="6"/>
  <c r="J762" i="6" s="1"/>
  <c r="I761" i="6"/>
  <c r="J761" i="6" s="1"/>
  <c r="I760" i="6"/>
  <c r="J760" i="6" s="1"/>
  <c r="I759" i="6"/>
  <c r="J759" i="6" s="1"/>
  <c r="I758" i="6"/>
  <c r="J758" i="6" s="1"/>
  <c r="I757" i="6"/>
  <c r="J757" i="6" s="1"/>
  <c r="I756" i="6"/>
  <c r="J756" i="6" s="1"/>
  <c r="J755" i="6"/>
  <c r="I755" i="6"/>
  <c r="I754" i="6"/>
  <c r="J754" i="6" s="1"/>
  <c r="I753" i="6"/>
  <c r="J753" i="6" s="1"/>
  <c r="I752" i="6"/>
  <c r="J752" i="6" s="1"/>
  <c r="I751" i="6"/>
  <c r="J751" i="6" s="1"/>
  <c r="I750" i="6"/>
  <c r="J750" i="6" s="1"/>
  <c r="I749" i="6"/>
  <c r="J749" i="6" s="1"/>
  <c r="I748" i="6"/>
  <c r="J748" i="6" s="1"/>
  <c r="I747" i="6"/>
  <c r="J747" i="6" s="1"/>
  <c r="I746" i="6"/>
  <c r="J746" i="6" s="1"/>
  <c r="I745" i="6"/>
  <c r="J745" i="6" s="1"/>
  <c r="I744" i="6"/>
  <c r="J744" i="6" s="1"/>
  <c r="I743" i="6"/>
  <c r="J743" i="6" s="1"/>
  <c r="I742" i="6"/>
  <c r="J742" i="6" s="1"/>
  <c r="I741" i="6"/>
  <c r="J741" i="6" s="1"/>
  <c r="I740" i="6"/>
  <c r="J740" i="6" s="1"/>
  <c r="J739" i="6"/>
  <c r="I739" i="6"/>
  <c r="I738" i="6"/>
  <c r="J738" i="6" s="1"/>
  <c r="I737" i="6"/>
  <c r="J737" i="6" s="1"/>
  <c r="I736" i="6"/>
  <c r="J736" i="6" s="1"/>
  <c r="J735" i="6"/>
  <c r="I735" i="6"/>
  <c r="I734" i="6"/>
  <c r="J734" i="6" s="1"/>
  <c r="I733" i="6"/>
  <c r="J733" i="6" s="1"/>
  <c r="I732" i="6"/>
  <c r="J732" i="6" s="1"/>
  <c r="J731" i="6"/>
  <c r="I731" i="6"/>
  <c r="I730" i="6"/>
  <c r="J730" i="6" s="1"/>
  <c r="I729" i="6"/>
  <c r="J729" i="6" s="1"/>
  <c r="I728" i="6"/>
  <c r="J728" i="6" s="1"/>
  <c r="I727" i="6"/>
  <c r="J727" i="6" s="1"/>
  <c r="I726" i="6"/>
  <c r="J726" i="6" s="1"/>
  <c r="I725" i="6"/>
  <c r="J725" i="6" s="1"/>
  <c r="I724" i="6"/>
  <c r="J724" i="6" s="1"/>
  <c r="J723" i="6"/>
  <c r="I723" i="6"/>
  <c r="I722" i="6"/>
  <c r="J722" i="6" s="1"/>
  <c r="I721" i="6"/>
  <c r="J721" i="6" s="1"/>
  <c r="I720" i="6"/>
  <c r="J720" i="6" s="1"/>
  <c r="I719" i="6"/>
  <c r="J719" i="6" s="1"/>
  <c r="I718" i="6"/>
  <c r="J718" i="6" s="1"/>
  <c r="I717" i="6"/>
  <c r="J717" i="6" s="1"/>
  <c r="I716" i="6"/>
  <c r="J716" i="6" s="1"/>
  <c r="I715" i="6"/>
  <c r="J715" i="6" s="1"/>
  <c r="I714" i="6"/>
  <c r="J714" i="6" s="1"/>
  <c r="I713" i="6"/>
  <c r="J713" i="6" s="1"/>
  <c r="I712" i="6"/>
  <c r="J712" i="6" s="1"/>
  <c r="I711" i="6"/>
  <c r="J711" i="6" s="1"/>
  <c r="I710" i="6"/>
  <c r="J710" i="6" s="1"/>
  <c r="I709" i="6"/>
  <c r="J709" i="6" s="1"/>
  <c r="I708" i="6"/>
  <c r="J708" i="6" s="1"/>
  <c r="J707" i="6"/>
  <c r="I707" i="6"/>
  <c r="I706" i="6"/>
  <c r="J706" i="6" s="1"/>
  <c r="I705" i="6"/>
  <c r="J705" i="6" s="1"/>
  <c r="I704" i="6"/>
  <c r="J704" i="6" s="1"/>
  <c r="J703" i="6"/>
  <c r="I703" i="6"/>
  <c r="I702" i="6"/>
  <c r="J702" i="6" s="1"/>
  <c r="I701" i="6"/>
  <c r="J701" i="6" s="1"/>
  <c r="I700" i="6"/>
  <c r="J700" i="6" s="1"/>
  <c r="J699" i="6"/>
  <c r="I699" i="6"/>
  <c r="I698" i="6"/>
  <c r="J698" i="6" s="1"/>
  <c r="I697" i="6"/>
  <c r="J697" i="6" s="1"/>
  <c r="I696" i="6"/>
  <c r="J696" i="6" s="1"/>
  <c r="I695" i="6"/>
  <c r="J695" i="6" s="1"/>
  <c r="I694" i="6"/>
  <c r="J694" i="6" s="1"/>
  <c r="I693" i="6"/>
  <c r="J693" i="6" s="1"/>
  <c r="I692" i="6"/>
  <c r="J692" i="6" s="1"/>
  <c r="J691" i="6"/>
  <c r="I691" i="6"/>
  <c r="I690" i="6"/>
  <c r="J690" i="6" s="1"/>
  <c r="I689" i="6"/>
  <c r="J689" i="6" s="1"/>
  <c r="I688" i="6"/>
  <c r="J688" i="6" s="1"/>
  <c r="I687" i="6"/>
  <c r="J687" i="6" s="1"/>
  <c r="I686" i="6"/>
  <c r="J686" i="6" s="1"/>
  <c r="I685" i="6"/>
  <c r="J685" i="6" s="1"/>
  <c r="I684" i="6"/>
  <c r="J684" i="6" s="1"/>
  <c r="I683" i="6"/>
  <c r="J683" i="6" s="1"/>
  <c r="I682" i="6"/>
  <c r="J682" i="6" s="1"/>
  <c r="I681" i="6"/>
  <c r="J681" i="6" s="1"/>
  <c r="I680" i="6"/>
  <c r="J680" i="6" s="1"/>
  <c r="I679" i="6"/>
  <c r="J679" i="6" s="1"/>
  <c r="I678" i="6"/>
  <c r="J678" i="6" s="1"/>
  <c r="I677" i="6"/>
  <c r="J677" i="6" s="1"/>
  <c r="I676" i="6"/>
  <c r="J676" i="6" s="1"/>
  <c r="J675" i="6"/>
  <c r="I675" i="6"/>
  <c r="I674" i="6"/>
  <c r="J674" i="6" s="1"/>
  <c r="I673" i="6"/>
  <c r="J673" i="6" s="1"/>
  <c r="I672" i="6"/>
  <c r="J672" i="6" s="1"/>
  <c r="J671" i="6"/>
  <c r="I671" i="6"/>
  <c r="I670" i="6"/>
  <c r="J670" i="6" s="1"/>
  <c r="I669" i="6"/>
  <c r="J669" i="6" s="1"/>
  <c r="I668" i="6"/>
  <c r="J668" i="6" s="1"/>
  <c r="J667" i="6"/>
  <c r="I667" i="6"/>
  <c r="I666" i="6"/>
  <c r="J666" i="6" s="1"/>
  <c r="I665" i="6"/>
  <c r="J665" i="6" s="1"/>
  <c r="I664" i="6"/>
  <c r="J664" i="6" s="1"/>
  <c r="I663" i="6"/>
  <c r="J663" i="6" s="1"/>
  <c r="I662" i="6"/>
  <c r="J662" i="6" s="1"/>
  <c r="I661" i="6"/>
  <c r="J661" i="6" s="1"/>
  <c r="I660" i="6"/>
  <c r="J660" i="6" s="1"/>
  <c r="J659" i="6"/>
  <c r="I659" i="6"/>
  <c r="I658" i="6"/>
  <c r="J658" i="6" s="1"/>
  <c r="I657" i="6"/>
  <c r="J657" i="6" s="1"/>
  <c r="I656" i="6"/>
  <c r="J656" i="6" s="1"/>
  <c r="J655" i="6"/>
  <c r="I655" i="6"/>
  <c r="I654" i="6"/>
  <c r="J654" i="6" s="1"/>
  <c r="J653" i="6"/>
  <c r="I653" i="6"/>
  <c r="I652" i="6"/>
  <c r="J652" i="6" s="1"/>
  <c r="J651" i="6"/>
  <c r="I651" i="6"/>
  <c r="I650" i="6"/>
  <c r="J650" i="6" s="1"/>
  <c r="I649" i="6"/>
  <c r="J649" i="6" s="1"/>
  <c r="J648" i="6"/>
  <c r="I648" i="6"/>
  <c r="I647" i="6"/>
  <c r="J647" i="6" s="1"/>
  <c r="I646" i="6"/>
  <c r="J646" i="6" s="1"/>
  <c r="J645" i="6"/>
  <c r="I645" i="6"/>
  <c r="J644" i="6"/>
  <c r="I644" i="6"/>
  <c r="I643" i="6"/>
  <c r="J643" i="6" s="1"/>
  <c r="I642" i="6"/>
  <c r="J642" i="6" s="1"/>
  <c r="I641" i="6"/>
  <c r="J641" i="6" s="1"/>
  <c r="I640" i="6"/>
  <c r="J640" i="6" s="1"/>
  <c r="J639" i="6"/>
  <c r="I639" i="6"/>
  <c r="I638" i="6"/>
  <c r="J638" i="6" s="1"/>
  <c r="J637" i="6"/>
  <c r="I637" i="6"/>
  <c r="J636" i="6"/>
  <c r="I636" i="6"/>
  <c r="J635" i="6"/>
  <c r="I635" i="6"/>
  <c r="I634" i="6"/>
  <c r="J634" i="6" s="1"/>
  <c r="I633" i="6"/>
  <c r="J633" i="6" s="1"/>
  <c r="I632" i="6"/>
  <c r="J632" i="6" s="1"/>
  <c r="I631" i="6"/>
  <c r="J631" i="6" s="1"/>
  <c r="I630" i="6"/>
  <c r="J630" i="6" s="1"/>
  <c r="I629" i="6"/>
  <c r="J629" i="6" s="1"/>
  <c r="J628" i="6"/>
  <c r="I628" i="6"/>
  <c r="J627" i="6"/>
  <c r="I627" i="6"/>
  <c r="J626" i="6"/>
  <c r="I626" i="6"/>
  <c r="I625" i="6"/>
  <c r="J625" i="6" s="1"/>
  <c r="J624" i="6"/>
  <c r="I624" i="6"/>
  <c r="J623" i="6"/>
  <c r="I623" i="6"/>
  <c r="J622" i="6"/>
  <c r="I622" i="6"/>
  <c r="I621" i="6"/>
  <c r="J621" i="6" s="1"/>
  <c r="J620" i="6"/>
  <c r="I620" i="6"/>
  <c r="J619" i="6"/>
  <c r="I619" i="6"/>
  <c r="J618" i="6"/>
  <c r="I618" i="6"/>
  <c r="I617" i="6"/>
  <c r="J617" i="6" s="1"/>
  <c r="J616" i="6"/>
  <c r="I616" i="6"/>
  <c r="J615" i="6"/>
  <c r="I615" i="6"/>
  <c r="J614" i="6"/>
  <c r="I614" i="6"/>
  <c r="I613" i="6"/>
  <c r="J613" i="6" s="1"/>
  <c r="J612" i="6"/>
  <c r="I612" i="6"/>
  <c r="J611" i="6"/>
  <c r="I611" i="6"/>
  <c r="J610" i="6"/>
  <c r="I610" i="6"/>
  <c r="I609" i="6"/>
  <c r="J609" i="6" s="1"/>
  <c r="J608" i="6"/>
  <c r="I608" i="6"/>
  <c r="J607" i="6"/>
  <c r="I607" i="6"/>
  <c r="J606" i="6"/>
  <c r="I606" i="6"/>
  <c r="I605" i="6"/>
  <c r="J605" i="6" s="1"/>
  <c r="I604" i="6"/>
  <c r="J604" i="6" s="1"/>
  <c r="J603" i="6"/>
  <c r="I603" i="6"/>
  <c r="J602" i="6"/>
  <c r="I602" i="6"/>
  <c r="I601" i="6"/>
  <c r="J601" i="6" s="1"/>
  <c r="I600" i="6"/>
  <c r="J600" i="6" s="1"/>
  <c r="J599" i="6"/>
  <c r="I599" i="6"/>
  <c r="J598" i="6"/>
  <c r="I598" i="6"/>
  <c r="I597" i="6"/>
  <c r="J597" i="6" s="1"/>
  <c r="I596" i="6"/>
  <c r="J596" i="6" s="1"/>
  <c r="J595" i="6"/>
  <c r="I595" i="6"/>
  <c r="J594" i="6"/>
  <c r="I594" i="6"/>
  <c r="I593" i="6"/>
  <c r="J593" i="6" s="1"/>
  <c r="I592" i="6"/>
  <c r="J592" i="6" s="1"/>
  <c r="J591" i="6"/>
  <c r="I591" i="6"/>
  <c r="J590" i="6"/>
  <c r="I590" i="6"/>
  <c r="I589" i="6"/>
  <c r="J589" i="6" s="1"/>
  <c r="I588" i="6"/>
  <c r="J588" i="6" s="1"/>
  <c r="J587" i="6"/>
  <c r="I587" i="6"/>
  <c r="J586" i="6"/>
  <c r="I586" i="6"/>
  <c r="I585" i="6"/>
  <c r="J585" i="6" s="1"/>
  <c r="I584" i="6"/>
  <c r="J584" i="6" s="1"/>
  <c r="J583" i="6"/>
  <c r="I583" i="6"/>
  <c r="J582" i="6"/>
  <c r="I582" i="6"/>
  <c r="I581" i="6"/>
  <c r="J581" i="6" s="1"/>
  <c r="I580" i="6"/>
  <c r="J580" i="6" s="1"/>
  <c r="J579" i="6"/>
  <c r="I579" i="6"/>
  <c r="J578" i="6"/>
  <c r="I578" i="6"/>
  <c r="I577" i="6"/>
  <c r="J577" i="6" s="1"/>
  <c r="I576" i="6"/>
  <c r="J576" i="6" s="1"/>
  <c r="J575" i="6"/>
  <c r="I575" i="6"/>
  <c r="J574" i="6"/>
  <c r="I574" i="6"/>
  <c r="I573" i="6"/>
  <c r="J573" i="6" s="1"/>
  <c r="I572" i="6"/>
  <c r="J572" i="6" s="1"/>
  <c r="J571" i="6"/>
  <c r="I571" i="6"/>
  <c r="J570" i="6"/>
  <c r="I570" i="6"/>
  <c r="I569" i="6"/>
  <c r="J569" i="6" s="1"/>
  <c r="I568" i="6"/>
  <c r="J568" i="6" s="1"/>
  <c r="J567" i="6"/>
  <c r="I567" i="6"/>
  <c r="J566" i="6"/>
  <c r="I566" i="6"/>
  <c r="I565" i="6"/>
  <c r="J565" i="6" s="1"/>
  <c r="I564" i="6"/>
  <c r="J564" i="6" s="1"/>
  <c r="J563" i="6"/>
  <c r="I563" i="6"/>
  <c r="J562" i="6"/>
  <c r="I562" i="6"/>
  <c r="I561" i="6"/>
  <c r="J561" i="6" s="1"/>
  <c r="I560" i="6"/>
  <c r="J560" i="6" s="1"/>
  <c r="J559" i="6"/>
  <c r="I559" i="6"/>
  <c r="J558" i="6"/>
  <c r="I558" i="6"/>
  <c r="I557" i="6"/>
  <c r="J557" i="6" s="1"/>
  <c r="I556" i="6"/>
  <c r="J556" i="6" s="1"/>
  <c r="J555" i="6"/>
  <c r="I555" i="6"/>
  <c r="J554" i="6"/>
  <c r="I554" i="6"/>
  <c r="I553" i="6"/>
  <c r="J553" i="6" s="1"/>
  <c r="I552" i="6"/>
  <c r="J552" i="6" s="1"/>
  <c r="J551" i="6"/>
  <c r="I551" i="6"/>
  <c r="J550" i="6"/>
  <c r="I550" i="6"/>
  <c r="I549" i="6"/>
  <c r="J549" i="6" s="1"/>
  <c r="I548" i="6"/>
  <c r="J548" i="6" s="1"/>
  <c r="J547" i="6"/>
  <c r="I547" i="6"/>
  <c r="J546" i="6"/>
  <c r="I546" i="6"/>
  <c r="I545" i="6"/>
  <c r="J545" i="6" s="1"/>
  <c r="I544" i="6"/>
  <c r="J544" i="6" s="1"/>
  <c r="J543" i="6"/>
  <c r="I543" i="6"/>
  <c r="J542" i="6"/>
  <c r="I542" i="6"/>
  <c r="I541" i="6"/>
  <c r="J541" i="6" s="1"/>
  <c r="I540" i="6"/>
  <c r="J540" i="6" s="1"/>
  <c r="J539" i="6"/>
  <c r="I539" i="6"/>
  <c r="J538" i="6"/>
  <c r="I538" i="6"/>
  <c r="I537" i="6"/>
  <c r="J537" i="6" s="1"/>
  <c r="I536" i="6"/>
  <c r="J536" i="6" s="1"/>
  <c r="J535" i="6"/>
  <c r="I535" i="6"/>
  <c r="J534" i="6"/>
  <c r="I534" i="6"/>
  <c r="I533" i="6"/>
  <c r="J533" i="6" s="1"/>
  <c r="I532" i="6"/>
  <c r="J532" i="6" s="1"/>
  <c r="J531" i="6"/>
  <c r="I531" i="6"/>
  <c r="J530" i="6"/>
  <c r="I530" i="6"/>
  <c r="I529" i="6"/>
  <c r="J529" i="6" s="1"/>
  <c r="I528" i="6"/>
  <c r="J528" i="6" s="1"/>
  <c r="J527" i="6"/>
  <c r="I527" i="6"/>
  <c r="J526" i="6"/>
  <c r="I526" i="6"/>
  <c r="I525" i="6"/>
  <c r="J525" i="6" s="1"/>
  <c r="I524" i="6"/>
  <c r="J524" i="6" s="1"/>
  <c r="J523" i="6"/>
  <c r="I523" i="6"/>
  <c r="J522" i="6"/>
  <c r="I522" i="6"/>
  <c r="I521" i="6"/>
  <c r="J521" i="6" s="1"/>
  <c r="I520" i="6"/>
  <c r="J520" i="6" s="1"/>
  <c r="J519" i="6"/>
  <c r="I519" i="6"/>
  <c r="J518" i="6"/>
  <c r="I518" i="6"/>
  <c r="I517" i="6"/>
  <c r="J517" i="6" s="1"/>
  <c r="I516" i="6"/>
  <c r="J516" i="6" s="1"/>
  <c r="I515" i="6"/>
  <c r="J515" i="6" s="1"/>
  <c r="J514" i="6"/>
  <c r="I514" i="6"/>
  <c r="I513" i="6"/>
  <c r="J513" i="6" s="1"/>
  <c r="I512" i="6"/>
  <c r="J512" i="6" s="1"/>
  <c r="I511" i="6"/>
  <c r="J511" i="6" s="1"/>
  <c r="J510" i="6"/>
  <c r="I510" i="6"/>
  <c r="I509" i="6"/>
  <c r="J509" i="6" s="1"/>
  <c r="I508" i="6"/>
  <c r="J508" i="6" s="1"/>
  <c r="I507" i="6"/>
  <c r="J507" i="6" s="1"/>
  <c r="J506" i="6"/>
  <c r="I506" i="6"/>
  <c r="I505" i="6"/>
  <c r="J505" i="6" s="1"/>
  <c r="I504" i="6"/>
  <c r="J504" i="6" s="1"/>
  <c r="I503" i="6"/>
  <c r="J503" i="6" s="1"/>
  <c r="J502" i="6"/>
  <c r="I502" i="6"/>
  <c r="I501" i="6"/>
  <c r="J501" i="6" s="1"/>
  <c r="I500" i="6"/>
  <c r="J500" i="6" s="1"/>
  <c r="I499" i="6"/>
  <c r="J499" i="6" s="1"/>
  <c r="J498" i="6"/>
  <c r="I498" i="6"/>
  <c r="I497" i="6"/>
  <c r="J497" i="6" s="1"/>
  <c r="I496" i="6"/>
  <c r="J496" i="6" s="1"/>
  <c r="I495" i="6"/>
  <c r="J495" i="6" s="1"/>
  <c r="I494" i="6"/>
  <c r="J494" i="6" s="1"/>
  <c r="I493" i="6"/>
  <c r="J493" i="6" s="1"/>
  <c r="I492" i="6"/>
  <c r="J492" i="6" s="1"/>
  <c r="I491" i="6"/>
  <c r="J491" i="6" s="1"/>
  <c r="I490" i="6"/>
  <c r="J490" i="6" s="1"/>
  <c r="I489" i="6"/>
  <c r="J489" i="6" s="1"/>
  <c r="I488" i="6"/>
  <c r="J488" i="6" s="1"/>
  <c r="I487" i="6"/>
  <c r="J487" i="6" s="1"/>
  <c r="J486" i="6"/>
  <c r="I486" i="6"/>
  <c r="I485" i="6"/>
  <c r="J485" i="6" s="1"/>
  <c r="I484" i="6"/>
  <c r="J484" i="6" s="1"/>
  <c r="I483" i="6"/>
  <c r="J483" i="6" s="1"/>
  <c r="I482" i="6"/>
  <c r="J482" i="6" s="1"/>
  <c r="I481" i="6"/>
  <c r="J481" i="6" s="1"/>
  <c r="I480" i="6"/>
  <c r="J480" i="6" s="1"/>
  <c r="I479" i="6"/>
  <c r="J479" i="6" s="1"/>
  <c r="J478" i="6"/>
  <c r="I478" i="6"/>
  <c r="I477" i="6"/>
  <c r="J477" i="6" s="1"/>
  <c r="I476" i="6"/>
  <c r="J476" i="6" s="1"/>
  <c r="I475" i="6"/>
  <c r="J475" i="6" s="1"/>
  <c r="I474" i="6"/>
  <c r="J474" i="6" s="1"/>
  <c r="I473" i="6"/>
  <c r="J473" i="6" s="1"/>
  <c r="I472" i="6"/>
  <c r="J472" i="6" s="1"/>
  <c r="I471" i="6"/>
  <c r="J471" i="6" s="1"/>
  <c r="J470" i="6"/>
  <c r="I470" i="6"/>
  <c r="I469" i="6"/>
  <c r="J469" i="6" s="1"/>
  <c r="I468" i="6"/>
  <c r="J468" i="6" s="1"/>
  <c r="J467" i="6"/>
  <c r="I467" i="6"/>
  <c r="J466" i="6"/>
  <c r="I466" i="6"/>
  <c r="I465" i="6"/>
  <c r="J465" i="6" s="1"/>
  <c r="I464" i="6"/>
  <c r="J464" i="6" s="1"/>
  <c r="I463" i="6"/>
  <c r="J463" i="6" s="1"/>
  <c r="J462" i="6"/>
  <c r="I462" i="6"/>
  <c r="I461" i="6"/>
  <c r="J461" i="6" s="1"/>
  <c r="I460" i="6"/>
  <c r="J460" i="6" s="1"/>
  <c r="J459" i="6"/>
  <c r="I459" i="6"/>
  <c r="I458" i="6"/>
  <c r="J458" i="6" s="1"/>
  <c r="I457" i="6"/>
  <c r="J457" i="6" s="1"/>
  <c r="I456" i="6"/>
  <c r="J456" i="6" s="1"/>
  <c r="J455" i="6"/>
  <c r="I455" i="6"/>
  <c r="J454" i="6"/>
  <c r="I454" i="6"/>
  <c r="I453" i="6"/>
  <c r="J453" i="6" s="1"/>
  <c r="I452" i="6"/>
  <c r="J452" i="6" s="1"/>
  <c r="J451" i="6"/>
  <c r="I451" i="6"/>
  <c r="J450" i="6"/>
  <c r="I450" i="6"/>
  <c r="I449" i="6"/>
  <c r="J449" i="6" s="1"/>
  <c r="I448" i="6"/>
  <c r="J448" i="6" s="1"/>
  <c r="I447" i="6"/>
  <c r="J447" i="6" s="1"/>
  <c r="J446" i="6"/>
  <c r="I446" i="6"/>
  <c r="I445" i="6"/>
  <c r="J445" i="6" s="1"/>
  <c r="I444" i="6"/>
  <c r="J444" i="6" s="1"/>
  <c r="J443" i="6"/>
  <c r="I443" i="6"/>
  <c r="I442" i="6"/>
  <c r="J442" i="6" s="1"/>
  <c r="I441" i="6"/>
  <c r="J441" i="6" s="1"/>
  <c r="I440" i="6"/>
  <c r="J440" i="6" s="1"/>
  <c r="J439" i="6"/>
  <c r="I439" i="6"/>
  <c r="J438" i="6"/>
  <c r="I438" i="6"/>
  <c r="I437" i="6"/>
  <c r="J437" i="6" s="1"/>
  <c r="I436" i="6"/>
  <c r="J436" i="6" s="1"/>
  <c r="J435" i="6"/>
  <c r="I435" i="6"/>
  <c r="J434" i="6"/>
  <c r="I434" i="6"/>
  <c r="I433" i="6"/>
  <c r="J433" i="6" s="1"/>
  <c r="I432" i="6"/>
  <c r="J432" i="6" s="1"/>
  <c r="I431" i="6"/>
  <c r="J431" i="6" s="1"/>
  <c r="J430" i="6"/>
  <c r="I430" i="6"/>
  <c r="I429" i="6"/>
  <c r="J429" i="6" s="1"/>
  <c r="I428" i="6"/>
  <c r="J428" i="6" s="1"/>
  <c r="J427" i="6"/>
  <c r="I427" i="6"/>
  <c r="I426" i="6"/>
  <c r="J426" i="6" s="1"/>
  <c r="I425" i="6"/>
  <c r="J425" i="6" s="1"/>
  <c r="I424" i="6"/>
  <c r="J424" i="6" s="1"/>
  <c r="J423" i="6"/>
  <c r="I423" i="6"/>
  <c r="J422" i="6"/>
  <c r="I422" i="6"/>
  <c r="I421" i="6"/>
  <c r="J421" i="6" s="1"/>
  <c r="I420" i="6"/>
  <c r="J420" i="6" s="1"/>
  <c r="J419" i="6"/>
  <c r="I419" i="6"/>
  <c r="J418" i="6"/>
  <c r="I418" i="6"/>
  <c r="I417" i="6"/>
  <c r="J417" i="6" s="1"/>
  <c r="I416" i="6"/>
  <c r="J416" i="6" s="1"/>
  <c r="I415" i="6"/>
  <c r="J415" i="6" s="1"/>
  <c r="J414" i="6"/>
  <c r="I414" i="6"/>
  <c r="I413" i="6"/>
  <c r="J413" i="6" s="1"/>
  <c r="I412" i="6"/>
  <c r="J412" i="6" s="1"/>
  <c r="J411" i="6"/>
  <c r="I411" i="6"/>
  <c r="I410" i="6"/>
  <c r="J410" i="6" s="1"/>
  <c r="I409" i="6"/>
  <c r="J409" i="6" s="1"/>
  <c r="I408" i="6"/>
  <c r="J408" i="6" s="1"/>
  <c r="J407" i="6"/>
  <c r="I407" i="6"/>
  <c r="J406" i="6"/>
  <c r="I406" i="6"/>
  <c r="I405" i="6"/>
  <c r="J405" i="6" s="1"/>
  <c r="I404" i="6"/>
  <c r="J404" i="6" s="1"/>
  <c r="J403" i="6"/>
  <c r="I403" i="6"/>
  <c r="I402" i="6"/>
  <c r="J402" i="6" s="1"/>
  <c r="I401" i="6"/>
  <c r="J401" i="6" s="1"/>
  <c r="I400" i="6"/>
  <c r="J400" i="6" s="1"/>
  <c r="I399" i="6"/>
  <c r="J399" i="6" s="1"/>
  <c r="J398" i="6"/>
  <c r="I398" i="6"/>
  <c r="I397" i="6"/>
  <c r="J397" i="6" s="1"/>
  <c r="I396" i="6"/>
  <c r="J396" i="6" s="1"/>
  <c r="J395" i="6"/>
  <c r="I395" i="6"/>
  <c r="I394" i="6"/>
  <c r="J394" i="6" s="1"/>
  <c r="I393" i="6"/>
  <c r="J393" i="6" s="1"/>
  <c r="I392" i="6"/>
  <c r="J392" i="6" s="1"/>
  <c r="I391" i="6"/>
  <c r="J391" i="6" s="1"/>
  <c r="J390" i="6"/>
  <c r="I390" i="6"/>
  <c r="I389" i="6"/>
  <c r="J389" i="6" s="1"/>
  <c r="I388" i="6"/>
  <c r="J388" i="6" s="1"/>
  <c r="J387" i="6"/>
  <c r="I387" i="6"/>
  <c r="I386" i="6"/>
  <c r="J386" i="6" s="1"/>
  <c r="I385" i="6"/>
  <c r="J385" i="6" s="1"/>
  <c r="I384" i="6"/>
  <c r="J384" i="6" s="1"/>
  <c r="I383" i="6"/>
  <c r="J383" i="6" s="1"/>
  <c r="J382" i="6"/>
  <c r="I382" i="6"/>
  <c r="I381" i="6"/>
  <c r="J381" i="6" s="1"/>
  <c r="I380" i="6"/>
  <c r="J380" i="6" s="1"/>
  <c r="J379" i="6"/>
  <c r="I379" i="6"/>
  <c r="I378" i="6"/>
  <c r="J378" i="6" s="1"/>
  <c r="I377" i="6"/>
  <c r="J377" i="6" s="1"/>
  <c r="J376" i="6"/>
  <c r="I376" i="6"/>
  <c r="I375" i="6"/>
  <c r="J375" i="6" s="1"/>
  <c r="J374" i="6"/>
  <c r="I374" i="6"/>
  <c r="I373" i="6"/>
  <c r="J373" i="6" s="1"/>
  <c r="J372" i="6"/>
  <c r="I372" i="6"/>
  <c r="I371" i="6"/>
  <c r="J371" i="6" s="1"/>
  <c r="J370" i="6"/>
  <c r="I370" i="6"/>
  <c r="I369" i="6"/>
  <c r="J369" i="6" s="1"/>
  <c r="I368" i="6"/>
  <c r="J368" i="6" s="1"/>
  <c r="J367" i="6"/>
  <c r="I367" i="6"/>
  <c r="I366" i="6"/>
  <c r="J366" i="6" s="1"/>
  <c r="I365" i="6"/>
  <c r="J365" i="6" s="1"/>
  <c r="I364" i="6"/>
  <c r="J364" i="6" s="1"/>
  <c r="J363" i="6"/>
  <c r="I363" i="6"/>
  <c r="I362" i="6"/>
  <c r="J362" i="6" s="1"/>
  <c r="I361" i="6"/>
  <c r="J361" i="6" s="1"/>
  <c r="J360" i="6"/>
  <c r="I360" i="6"/>
  <c r="I359" i="6"/>
  <c r="J359" i="6" s="1"/>
  <c r="J358" i="6"/>
  <c r="I358" i="6"/>
  <c r="I357" i="6"/>
  <c r="J357" i="6" s="1"/>
  <c r="J356" i="6"/>
  <c r="I356" i="6"/>
  <c r="I355" i="6"/>
  <c r="J355" i="6" s="1"/>
  <c r="J354" i="6"/>
  <c r="I354" i="6"/>
  <c r="I353" i="6"/>
  <c r="J353" i="6" s="1"/>
  <c r="I352" i="6"/>
  <c r="J352" i="6" s="1"/>
  <c r="J351" i="6"/>
  <c r="I351" i="6"/>
  <c r="I350" i="6"/>
  <c r="J350" i="6" s="1"/>
  <c r="I349" i="6"/>
  <c r="J349" i="6" s="1"/>
  <c r="I348" i="6"/>
  <c r="J348" i="6" s="1"/>
  <c r="J347" i="6"/>
  <c r="I347" i="6"/>
  <c r="I346" i="6"/>
  <c r="J346" i="6" s="1"/>
  <c r="I345" i="6"/>
  <c r="J345" i="6" s="1"/>
  <c r="J344" i="6"/>
  <c r="I344" i="6"/>
  <c r="I343" i="6"/>
  <c r="J343" i="6" s="1"/>
  <c r="J342" i="6"/>
  <c r="I342" i="6"/>
  <c r="I341" i="6"/>
  <c r="J341" i="6" s="1"/>
  <c r="J340" i="6"/>
  <c r="I340" i="6"/>
  <c r="I339" i="6"/>
  <c r="J339" i="6" s="1"/>
  <c r="J338" i="6"/>
  <c r="I338" i="6"/>
  <c r="I337" i="6"/>
  <c r="J337" i="6" s="1"/>
  <c r="I336" i="6"/>
  <c r="J336" i="6" s="1"/>
  <c r="J335" i="6"/>
  <c r="I335" i="6"/>
  <c r="I334" i="6"/>
  <c r="J334" i="6" s="1"/>
  <c r="I333" i="6"/>
  <c r="J333" i="6" s="1"/>
  <c r="I332" i="6"/>
  <c r="J332" i="6" s="1"/>
  <c r="J331" i="6"/>
  <c r="I331" i="6"/>
  <c r="I330" i="6"/>
  <c r="J330" i="6" s="1"/>
  <c r="I329" i="6"/>
  <c r="J329" i="6" s="1"/>
  <c r="J328" i="6"/>
  <c r="I328" i="6"/>
  <c r="I327" i="6"/>
  <c r="J327" i="6" s="1"/>
  <c r="J326" i="6"/>
  <c r="I326" i="6"/>
  <c r="I325" i="6"/>
  <c r="J325" i="6" s="1"/>
  <c r="J324" i="6"/>
  <c r="I324" i="6"/>
  <c r="I323" i="6"/>
  <c r="J323" i="6" s="1"/>
  <c r="J322" i="6"/>
  <c r="I322" i="6"/>
  <c r="I321" i="6"/>
  <c r="J321" i="6" s="1"/>
  <c r="I320" i="6"/>
  <c r="J320" i="6" s="1"/>
  <c r="J319" i="6"/>
  <c r="I319" i="6"/>
  <c r="I318" i="6"/>
  <c r="J318" i="6" s="1"/>
  <c r="I317" i="6"/>
  <c r="J317" i="6" s="1"/>
  <c r="I316" i="6"/>
  <c r="J316" i="6" s="1"/>
  <c r="J315" i="6"/>
  <c r="I315" i="6"/>
  <c r="I314" i="6"/>
  <c r="J314" i="6" s="1"/>
  <c r="J313" i="6"/>
  <c r="I313" i="6"/>
  <c r="I312" i="6"/>
  <c r="J312" i="6" s="1"/>
  <c r="J311" i="6"/>
  <c r="I311" i="6"/>
  <c r="I310" i="6"/>
  <c r="J310" i="6" s="1"/>
  <c r="J309" i="6"/>
  <c r="I309" i="6"/>
  <c r="I308" i="6"/>
  <c r="J308" i="6" s="1"/>
  <c r="J307" i="6"/>
  <c r="I307" i="6"/>
  <c r="I306" i="6"/>
  <c r="J306" i="6" s="1"/>
  <c r="J305" i="6"/>
  <c r="I305" i="6"/>
  <c r="I304" i="6"/>
  <c r="J304" i="6" s="1"/>
  <c r="J303" i="6"/>
  <c r="I303" i="6"/>
  <c r="I302" i="6"/>
  <c r="J302" i="6" s="1"/>
  <c r="J301" i="6"/>
  <c r="I301" i="6"/>
  <c r="I300" i="6"/>
  <c r="J300" i="6" s="1"/>
  <c r="J299" i="6"/>
  <c r="I299" i="6"/>
  <c r="I298" i="6"/>
  <c r="J298" i="6" s="1"/>
  <c r="J297" i="6"/>
  <c r="I297" i="6"/>
  <c r="I296" i="6"/>
  <c r="J296" i="6" s="1"/>
  <c r="J295" i="6"/>
  <c r="I295" i="6"/>
  <c r="I294" i="6"/>
  <c r="J294" i="6" s="1"/>
  <c r="J293" i="6"/>
  <c r="I293" i="6"/>
  <c r="I292" i="6"/>
  <c r="J292" i="6" s="1"/>
  <c r="J291" i="6"/>
  <c r="I291" i="6"/>
  <c r="I290" i="6"/>
  <c r="J290" i="6" s="1"/>
  <c r="J289" i="6"/>
  <c r="I289" i="6"/>
  <c r="I288" i="6"/>
  <c r="J288" i="6" s="1"/>
  <c r="J287" i="6"/>
  <c r="I287" i="6"/>
  <c r="I286" i="6"/>
  <c r="J286" i="6" s="1"/>
  <c r="J285" i="6"/>
  <c r="I285" i="6"/>
  <c r="I284" i="6"/>
  <c r="J284" i="6" s="1"/>
  <c r="J283" i="6"/>
  <c r="I283" i="6"/>
  <c r="I282" i="6"/>
  <c r="J282" i="6" s="1"/>
  <c r="J281" i="6"/>
  <c r="I281" i="6"/>
  <c r="I280" i="6"/>
  <c r="J280" i="6" s="1"/>
  <c r="J279" i="6"/>
  <c r="I279" i="6"/>
  <c r="I278" i="6"/>
  <c r="J278" i="6" s="1"/>
  <c r="J277" i="6"/>
  <c r="I277" i="6"/>
  <c r="I276" i="6"/>
  <c r="J276" i="6" s="1"/>
  <c r="J275" i="6"/>
  <c r="I275" i="6"/>
  <c r="I274" i="6"/>
  <c r="J274" i="6" s="1"/>
  <c r="J273" i="6"/>
  <c r="I273" i="6"/>
  <c r="I272" i="6"/>
  <c r="J272" i="6" s="1"/>
  <c r="J271" i="6"/>
  <c r="I271" i="6"/>
  <c r="I270" i="6"/>
  <c r="J270" i="6" s="1"/>
  <c r="J269" i="6"/>
  <c r="I269" i="6"/>
  <c r="I268" i="6"/>
  <c r="J268" i="6" s="1"/>
  <c r="J267" i="6"/>
  <c r="I267" i="6"/>
  <c r="I266" i="6"/>
  <c r="J266" i="6" s="1"/>
  <c r="J265" i="6"/>
  <c r="I265" i="6"/>
  <c r="I264" i="6"/>
  <c r="J264" i="6" s="1"/>
  <c r="J263" i="6"/>
  <c r="I263" i="6"/>
  <c r="I262" i="6"/>
  <c r="J262" i="6" s="1"/>
  <c r="J261" i="6"/>
  <c r="I261" i="6"/>
  <c r="I260" i="6"/>
  <c r="J260" i="6" s="1"/>
  <c r="J259" i="6"/>
  <c r="I259" i="6"/>
  <c r="I258" i="6"/>
  <c r="J258" i="6" s="1"/>
  <c r="J257" i="6"/>
  <c r="I257" i="6"/>
  <c r="I256" i="6"/>
  <c r="J256" i="6" s="1"/>
  <c r="J255" i="6"/>
  <c r="I255" i="6"/>
  <c r="I254" i="6"/>
  <c r="J254" i="6" s="1"/>
  <c r="J253" i="6"/>
  <c r="I253" i="6"/>
  <c r="I252" i="6"/>
  <c r="J252" i="6" s="1"/>
  <c r="J251" i="6"/>
  <c r="I251" i="6"/>
  <c r="I250" i="6"/>
  <c r="J250" i="6" s="1"/>
  <c r="J249" i="6"/>
  <c r="I249" i="6"/>
  <c r="I248" i="6"/>
  <c r="J248" i="6" s="1"/>
  <c r="J247" i="6"/>
  <c r="I247" i="6"/>
  <c r="I246" i="6"/>
  <c r="J246" i="6" s="1"/>
  <c r="J245" i="6"/>
  <c r="I245" i="6"/>
  <c r="I244" i="6"/>
  <c r="J244" i="6" s="1"/>
  <c r="J243" i="6"/>
  <c r="I243" i="6"/>
  <c r="I242" i="6"/>
  <c r="J242" i="6" s="1"/>
  <c r="J241" i="6"/>
  <c r="I241" i="6"/>
  <c r="I240" i="6"/>
  <c r="J240" i="6" s="1"/>
  <c r="J239" i="6"/>
  <c r="I239" i="6"/>
  <c r="I238" i="6"/>
  <c r="J238" i="6" s="1"/>
  <c r="J237" i="6"/>
  <c r="I237" i="6"/>
  <c r="I236" i="6"/>
  <c r="J236" i="6" s="1"/>
  <c r="J235" i="6"/>
  <c r="I235" i="6"/>
  <c r="I234" i="6"/>
  <c r="J234" i="6" s="1"/>
  <c r="J233" i="6"/>
  <c r="I233" i="6"/>
  <c r="I232" i="6"/>
  <c r="J232" i="6" s="1"/>
  <c r="J231" i="6"/>
  <c r="I231" i="6"/>
  <c r="I230" i="6"/>
  <c r="J230" i="6" s="1"/>
  <c r="J229" i="6"/>
  <c r="I229" i="6"/>
  <c r="I228" i="6"/>
  <c r="J228" i="6" s="1"/>
  <c r="I227" i="6"/>
  <c r="J227" i="6" s="1"/>
  <c r="I226" i="6"/>
  <c r="J226" i="6" s="1"/>
  <c r="J225" i="6"/>
  <c r="I225" i="6"/>
  <c r="I224" i="6"/>
  <c r="J224" i="6" s="1"/>
  <c r="J223" i="6"/>
  <c r="I223" i="6"/>
  <c r="I222" i="6"/>
  <c r="J222" i="6" s="1"/>
  <c r="J221" i="6"/>
  <c r="I221" i="6"/>
  <c r="I220" i="6"/>
  <c r="J220" i="6" s="1"/>
  <c r="I219" i="6"/>
  <c r="J219" i="6" s="1"/>
  <c r="I218" i="6"/>
  <c r="J218" i="6" s="1"/>
  <c r="J217" i="6"/>
  <c r="I217" i="6"/>
  <c r="I216" i="6"/>
  <c r="J216" i="6" s="1"/>
  <c r="J215" i="6"/>
  <c r="I215" i="6"/>
  <c r="I214" i="6"/>
  <c r="J214" i="6" s="1"/>
  <c r="J213" i="6"/>
  <c r="I213" i="6"/>
  <c r="I212" i="6"/>
  <c r="J212" i="6" s="1"/>
  <c r="I211" i="6"/>
  <c r="J211" i="6" s="1"/>
  <c r="I210" i="6"/>
  <c r="J210" i="6" s="1"/>
  <c r="J209" i="6"/>
  <c r="I209" i="6"/>
  <c r="I208" i="6"/>
  <c r="J208" i="6" s="1"/>
  <c r="J207" i="6"/>
  <c r="I207" i="6"/>
  <c r="I206" i="6"/>
  <c r="J206" i="6" s="1"/>
  <c r="J205" i="6"/>
  <c r="I205" i="6"/>
  <c r="I204" i="6"/>
  <c r="J204" i="6" s="1"/>
  <c r="I203" i="6"/>
  <c r="J203" i="6" s="1"/>
  <c r="I202" i="6"/>
  <c r="J202" i="6" s="1"/>
  <c r="J201" i="6"/>
  <c r="I201" i="6"/>
  <c r="I200" i="6"/>
  <c r="J200" i="6" s="1"/>
  <c r="J199" i="6"/>
  <c r="I199" i="6"/>
  <c r="I198" i="6"/>
  <c r="J198" i="6" s="1"/>
  <c r="J197" i="6"/>
  <c r="I197" i="6"/>
  <c r="I196" i="6"/>
  <c r="J196" i="6" s="1"/>
  <c r="I195" i="6"/>
  <c r="J195" i="6" s="1"/>
  <c r="I194" i="6"/>
  <c r="J194" i="6" s="1"/>
  <c r="I193" i="6"/>
  <c r="J193" i="6" s="1"/>
  <c r="I192" i="6"/>
  <c r="J192" i="6" s="1"/>
  <c r="J191" i="6"/>
  <c r="I191" i="6"/>
  <c r="I190" i="6"/>
  <c r="J190" i="6" s="1"/>
  <c r="I189" i="6"/>
  <c r="J189" i="6" s="1"/>
  <c r="I188" i="6"/>
  <c r="J188" i="6" s="1"/>
  <c r="I187" i="6"/>
  <c r="J187" i="6" s="1"/>
  <c r="I186" i="6"/>
  <c r="J186" i="6" s="1"/>
  <c r="I185" i="6"/>
  <c r="J185" i="6" s="1"/>
  <c r="I184" i="6"/>
  <c r="J184" i="6" s="1"/>
  <c r="J183" i="6"/>
  <c r="I183" i="6"/>
  <c r="I182" i="6"/>
  <c r="J182" i="6" s="1"/>
  <c r="J181" i="6"/>
  <c r="I181" i="6"/>
  <c r="I180" i="6"/>
  <c r="J180" i="6" s="1"/>
  <c r="I179" i="6"/>
  <c r="J179" i="6" s="1"/>
  <c r="I178" i="6"/>
  <c r="J178" i="6" s="1"/>
  <c r="I177" i="6"/>
  <c r="J177" i="6" s="1"/>
  <c r="I176" i="6"/>
  <c r="J176" i="6" s="1"/>
  <c r="J175" i="6"/>
  <c r="I175" i="6"/>
  <c r="I174" i="6"/>
  <c r="J174" i="6" s="1"/>
  <c r="I173" i="6"/>
  <c r="J173" i="6" s="1"/>
  <c r="I172" i="6"/>
  <c r="J172" i="6" s="1"/>
  <c r="I171" i="6"/>
  <c r="J171" i="6" s="1"/>
  <c r="I170" i="6"/>
  <c r="J170" i="6" s="1"/>
  <c r="I169" i="6"/>
  <c r="J169" i="6" s="1"/>
  <c r="I168" i="6"/>
  <c r="J168" i="6" s="1"/>
  <c r="J167" i="6"/>
  <c r="I167" i="6"/>
  <c r="I166" i="6"/>
  <c r="J166" i="6" s="1"/>
  <c r="J165" i="6"/>
  <c r="I165" i="6"/>
  <c r="I164" i="6"/>
  <c r="J164" i="6" s="1"/>
  <c r="I163" i="6"/>
  <c r="J163" i="6" s="1"/>
  <c r="I162" i="6"/>
  <c r="J162" i="6" s="1"/>
  <c r="I161" i="6"/>
  <c r="J161" i="6" s="1"/>
  <c r="I160" i="6"/>
  <c r="J160" i="6" s="1"/>
  <c r="J159" i="6"/>
  <c r="I159" i="6"/>
  <c r="I158" i="6"/>
  <c r="J158" i="6" s="1"/>
  <c r="I157" i="6"/>
  <c r="J157" i="6" s="1"/>
  <c r="I156" i="6"/>
  <c r="J156" i="6" s="1"/>
  <c r="I155" i="6"/>
  <c r="J155" i="6" s="1"/>
  <c r="I154" i="6"/>
  <c r="J154" i="6" s="1"/>
  <c r="I153" i="6"/>
  <c r="J153" i="6" s="1"/>
  <c r="I152" i="6"/>
  <c r="J152" i="6" s="1"/>
  <c r="J151" i="6"/>
  <c r="I151" i="6"/>
  <c r="I150" i="6"/>
  <c r="J150" i="6" s="1"/>
  <c r="J149" i="6"/>
  <c r="I149" i="6"/>
  <c r="I148" i="6"/>
  <c r="J148" i="6" s="1"/>
  <c r="I147" i="6"/>
  <c r="J147" i="6" s="1"/>
  <c r="I146" i="6"/>
  <c r="J146" i="6" s="1"/>
  <c r="I145" i="6"/>
  <c r="J145" i="6" s="1"/>
  <c r="I144" i="6"/>
  <c r="J144" i="6" s="1"/>
  <c r="J143" i="6"/>
  <c r="I143" i="6"/>
  <c r="I142" i="6"/>
  <c r="J142" i="6" s="1"/>
  <c r="I141" i="6"/>
  <c r="J141" i="6" s="1"/>
  <c r="I140" i="6"/>
  <c r="J140" i="6" s="1"/>
  <c r="I139" i="6"/>
  <c r="J139" i="6" s="1"/>
  <c r="I138" i="6"/>
  <c r="J138" i="6" s="1"/>
  <c r="I137" i="6"/>
  <c r="J137" i="6" s="1"/>
  <c r="I136" i="6"/>
  <c r="J136" i="6" s="1"/>
  <c r="J135" i="6"/>
  <c r="I135" i="6"/>
  <c r="I134" i="6"/>
  <c r="J134" i="6" s="1"/>
  <c r="J133" i="6"/>
  <c r="I133" i="6"/>
  <c r="I132" i="6"/>
  <c r="J132" i="6" s="1"/>
  <c r="I131" i="6"/>
  <c r="J131" i="6" s="1"/>
  <c r="I130" i="6"/>
  <c r="J130" i="6" s="1"/>
  <c r="I129" i="6"/>
  <c r="J129" i="6" s="1"/>
  <c r="I128" i="6"/>
  <c r="J128" i="6" s="1"/>
  <c r="J127" i="6"/>
  <c r="I127" i="6"/>
  <c r="I126" i="6"/>
  <c r="J126" i="6" s="1"/>
  <c r="I125" i="6"/>
  <c r="J125" i="6" s="1"/>
  <c r="I124" i="6"/>
  <c r="J124" i="6" s="1"/>
  <c r="I123" i="6"/>
  <c r="J123" i="6" s="1"/>
  <c r="I122" i="6"/>
  <c r="J122" i="6" s="1"/>
  <c r="I121" i="6"/>
  <c r="J121" i="6" s="1"/>
  <c r="I120" i="6"/>
  <c r="J120" i="6" s="1"/>
  <c r="J119" i="6"/>
  <c r="I119" i="6"/>
  <c r="I118" i="6"/>
  <c r="J118" i="6" s="1"/>
  <c r="J117" i="6"/>
  <c r="I117" i="6"/>
  <c r="I116" i="6"/>
  <c r="J116" i="6" s="1"/>
  <c r="I115" i="6"/>
  <c r="J115" i="6" s="1"/>
  <c r="I114" i="6"/>
  <c r="J114" i="6" s="1"/>
  <c r="I113" i="6"/>
  <c r="J113" i="6" s="1"/>
  <c r="I112" i="6"/>
  <c r="J112" i="6" s="1"/>
  <c r="J111" i="6"/>
  <c r="I111" i="6"/>
  <c r="I110" i="6"/>
  <c r="J110" i="6" s="1"/>
  <c r="I109" i="6"/>
  <c r="J109" i="6" s="1"/>
  <c r="I108" i="6"/>
  <c r="J108" i="6" s="1"/>
  <c r="I107" i="6"/>
  <c r="J107" i="6" s="1"/>
  <c r="I106" i="6"/>
  <c r="J106" i="6" s="1"/>
  <c r="I105" i="6"/>
  <c r="J105" i="6" s="1"/>
  <c r="I104" i="6"/>
  <c r="J104" i="6" s="1"/>
  <c r="J103" i="6"/>
  <c r="I103" i="6"/>
  <c r="I102" i="6"/>
  <c r="J102" i="6" s="1"/>
  <c r="J101" i="6"/>
  <c r="I101" i="6"/>
  <c r="I100" i="6"/>
  <c r="J100" i="6" s="1"/>
  <c r="I99" i="6"/>
  <c r="J99" i="6" s="1"/>
  <c r="I98" i="6"/>
  <c r="J98" i="6" s="1"/>
  <c r="I97" i="6"/>
  <c r="J97" i="6" s="1"/>
  <c r="I96" i="6"/>
  <c r="J96" i="6" s="1"/>
  <c r="J95" i="6"/>
  <c r="I95" i="6"/>
  <c r="I94" i="6"/>
  <c r="J94" i="6" s="1"/>
  <c r="I93" i="6"/>
  <c r="J93" i="6" s="1"/>
  <c r="I92" i="6"/>
  <c r="J92" i="6" s="1"/>
  <c r="I91" i="6"/>
  <c r="J91" i="6" s="1"/>
  <c r="I90" i="6"/>
  <c r="J90" i="6" s="1"/>
  <c r="I89" i="6"/>
  <c r="J89" i="6" s="1"/>
  <c r="I88" i="6"/>
  <c r="J88" i="6" s="1"/>
  <c r="J87" i="6"/>
  <c r="I87" i="6"/>
  <c r="I86" i="6"/>
  <c r="J86" i="6" s="1"/>
  <c r="J85" i="6"/>
  <c r="I85" i="6"/>
  <c r="I84" i="6"/>
  <c r="J84" i="6" s="1"/>
  <c r="I83" i="6"/>
  <c r="J83" i="6" s="1"/>
  <c r="I82" i="6"/>
  <c r="J82" i="6" s="1"/>
  <c r="I81" i="6"/>
  <c r="J81" i="6" s="1"/>
  <c r="I80" i="6"/>
  <c r="J80" i="6" s="1"/>
  <c r="J79" i="6"/>
  <c r="I79" i="6"/>
  <c r="I78" i="6"/>
  <c r="J78" i="6" s="1"/>
  <c r="I77" i="6"/>
  <c r="J77" i="6" s="1"/>
  <c r="I76" i="6"/>
  <c r="J76" i="6" s="1"/>
  <c r="I75" i="6"/>
  <c r="J75" i="6" s="1"/>
  <c r="I74" i="6"/>
  <c r="J74" i="6" s="1"/>
  <c r="I73" i="6"/>
  <c r="J73" i="6" s="1"/>
  <c r="I72" i="6"/>
  <c r="J72" i="6" s="1"/>
  <c r="J71" i="6"/>
  <c r="I71" i="6"/>
  <c r="I70" i="6"/>
  <c r="J70" i="6" s="1"/>
  <c r="J69" i="6"/>
  <c r="I69" i="6"/>
  <c r="I68" i="6"/>
  <c r="J68" i="6" s="1"/>
  <c r="I67" i="6"/>
  <c r="J67" i="6" s="1"/>
  <c r="I66" i="6"/>
  <c r="J66" i="6" s="1"/>
  <c r="I65" i="6"/>
  <c r="J65" i="6" s="1"/>
  <c r="I64" i="6"/>
  <c r="J64" i="6" s="1"/>
  <c r="J63" i="6"/>
  <c r="I63" i="6"/>
  <c r="I62" i="6"/>
  <c r="J62" i="6" s="1"/>
  <c r="I61" i="6"/>
  <c r="J61" i="6" s="1"/>
  <c r="I60" i="6"/>
  <c r="J60" i="6" s="1"/>
  <c r="I59" i="6"/>
  <c r="J59" i="6" s="1"/>
  <c r="I58" i="6"/>
  <c r="J58" i="6" s="1"/>
  <c r="I57" i="6"/>
  <c r="J57" i="6" s="1"/>
  <c r="I56" i="6"/>
  <c r="J56" i="6" s="1"/>
  <c r="J55" i="6"/>
  <c r="I55" i="6"/>
  <c r="I54" i="6"/>
  <c r="J54" i="6" s="1"/>
  <c r="J53" i="6"/>
  <c r="I53" i="6"/>
  <c r="I52" i="6"/>
  <c r="J52" i="6" s="1"/>
  <c r="I51" i="6"/>
  <c r="J51" i="6" s="1"/>
  <c r="I50" i="6"/>
  <c r="J50" i="6" s="1"/>
  <c r="I49" i="6"/>
  <c r="J49" i="6" s="1"/>
  <c r="I48" i="6"/>
  <c r="J48" i="6" s="1"/>
  <c r="J47" i="6"/>
  <c r="I47" i="6"/>
  <c r="I46" i="6"/>
  <c r="J46" i="6" s="1"/>
  <c r="J45" i="6"/>
  <c r="I45" i="6"/>
  <c r="I44" i="6"/>
  <c r="J44" i="6" s="1"/>
  <c r="J43" i="6"/>
  <c r="I43" i="6"/>
  <c r="J42" i="6"/>
  <c r="I42" i="6"/>
  <c r="I41" i="6"/>
  <c r="J41" i="6" s="1"/>
  <c r="I40" i="6"/>
  <c r="J40" i="6" s="1"/>
  <c r="I39" i="6"/>
  <c r="J39" i="6" s="1"/>
  <c r="J38" i="6"/>
  <c r="I38" i="6"/>
  <c r="I37" i="6"/>
  <c r="J37" i="6" s="1"/>
  <c r="I36" i="6"/>
  <c r="J36" i="6" s="1"/>
  <c r="I35" i="6"/>
  <c r="J35" i="6" s="1"/>
  <c r="H32" i="6"/>
  <c r="G32" i="6"/>
  <c r="H31" i="6"/>
  <c r="G31" i="6"/>
  <c r="G30" i="6"/>
  <c r="H30" i="6" s="1"/>
  <c r="G29" i="6"/>
  <c r="H29" i="6" s="1"/>
  <c r="I30" i="6" s="1"/>
  <c r="H28" i="6"/>
  <c r="G28" i="6"/>
  <c r="H27" i="6"/>
  <c r="G27" i="6"/>
  <c r="G26" i="6"/>
  <c r="H26" i="6" s="1"/>
  <c r="G25" i="6"/>
  <c r="H25" i="6" s="1"/>
  <c r="H24" i="6"/>
  <c r="G24" i="6"/>
  <c r="G23" i="6"/>
  <c r="H23" i="6" s="1"/>
  <c r="G22" i="6"/>
  <c r="H22" i="6" s="1"/>
  <c r="G21" i="6"/>
  <c r="H21" i="6" s="1"/>
  <c r="H20" i="6"/>
  <c r="G20" i="6"/>
  <c r="G19" i="6"/>
  <c r="H19" i="6" s="1"/>
  <c r="G18" i="6"/>
  <c r="H18" i="6" s="1"/>
  <c r="H17" i="6"/>
  <c r="G17" i="6"/>
  <c r="G16" i="6"/>
  <c r="H16" i="6" s="1"/>
  <c r="T15" i="6"/>
  <c r="S15" i="6"/>
  <c r="R15" i="6"/>
  <c r="Q15" i="6"/>
  <c r="H15" i="6"/>
  <c r="G15" i="6"/>
  <c r="H14" i="6"/>
  <c r="G14" i="6"/>
  <c r="G13" i="6"/>
  <c r="H13" i="6" s="1"/>
  <c r="G12" i="6"/>
  <c r="H12" i="6" s="1"/>
  <c r="H11" i="6"/>
  <c r="G11" i="6"/>
  <c r="H10" i="6"/>
  <c r="G10" i="6"/>
  <c r="H9" i="6"/>
  <c r="G9" i="6"/>
  <c r="H8" i="6"/>
  <c r="I9" i="6" s="1"/>
  <c r="G8" i="6"/>
  <c r="G7" i="6"/>
  <c r="H7" i="6" s="1"/>
  <c r="H6" i="6"/>
  <c r="G6" i="6"/>
  <c r="G5" i="6"/>
  <c r="H5" i="6" s="1"/>
  <c r="G4" i="6"/>
  <c r="H4" i="6" s="1"/>
  <c r="G3" i="6"/>
  <c r="H3" i="6" s="1"/>
  <c r="H53" i="5"/>
  <c r="G53" i="5"/>
  <c r="G52" i="5"/>
  <c r="H52" i="5" s="1"/>
  <c r="H51" i="5"/>
  <c r="G51" i="5"/>
  <c r="G50" i="5"/>
  <c r="H50" i="5" s="1"/>
  <c r="J51" i="5" s="1"/>
  <c r="H49" i="5"/>
  <c r="G49" i="5"/>
  <c r="G48" i="5"/>
  <c r="H48" i="5" s="1"/>
  <c r="H47" i="5"/>
  <c r="G47" i="5"/>
  <c r="G46" i="5"/>
  <c r="H46" i="5" s="1"/>
  <c r="H45" i="5"/>
  <c r="G45" i="5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H38" i="5"/>
  <c r="G38" i="5"/>
  <c r="G37" i="5"/>
  <c r="H37" i="5" s="1"/>
  <c r="G36" i="5"/>
  <c r="H36" i="5" s="1"/>
  <c r="G35" i="5"/>
  <c r="H35" i="5" s="1"/>
  <c r="H34" i="5"/>
  <c r="G34" i="5"/>
  <c r="G33" i="5"/>
  <c r="H33" i="5" s="1"/>
  <c r="G32" i="5"/>
  <c r="H32" i="5" s="1"/>
  <c r="G31" i="5"/>
  <c r="H31" i="5" s="1"/>
  <c r="H30" i="5"/>
  <c r="G30" i="5"/>
  <c r="G29" i="5"/>
  <c r="H29" i="5" s="1"/>
  <c r="H28" i="5"/>
  <c r="G28" i="5"/>
  <c r="G27" i="5"/>
  <c r="H27" i="5" s="1"/>
  <c r="H26" i="5"/>
  <c r="G26" i="5"/>
  <c r="G25" i="5"/>
  <c r="H25" i="5" s="1"/>
  <c r="H24" i="5"/>
  <c r="G24" i="5"/>
  <c r="H23" i="5"/>
  <c r="G23" i="5"/>
  <c r="G22" i="5"/>
  <c r="H22" i="5" s="1"/>
  <c r="J23" i="5" s="1"/>
  <c r="G21" i="5"/>
  <c r="H21" i="5" s="1"/>
  <c r="G20" i="5"/>
  <c r="H20" i="5" s="1"/>
  <c r="G19" i="5"/>
  <c r="H19" i="5" s="1"/>
  <c r="H18" i="5"/>
  <c r="G18" i="5"/>
  <c r="T17" i="5"/>
  <c r="S17" i="5"/>
  <c r="R17" i="5"/>
  <c r="Q17" i="5"/>
  <c r="G17" i="5"/>
  <c r="H17" i="5" s="1"/>
  <c r="G16" i="5"/>
  <c r="H16" i="5" s="1"/>
  <c r="G15" i="5"/>
  <c r="H15" i="5" s="1"/>
  <c r="G14" i="5"/>
  <c r="H14" i="5" s="1"/>
  <c r="G13" i="5"/>
  <c r="H13" i="5" s="1"/>
  <c r="H12" i="5"/>
  <c r="G12" i="5"/>
  <c r="G11" i="5"/>
  <c r="H11" i="5" s="1"/>
  <c r="G10" i="5"/>
  <c r="H10" i="5" s="1"/>
  <c r="H9" i="5"/>
  <c r="G9" i="5"/>
  <c r="G8" i="5"/>
  <c r="H8" i="5" s="1"/>
  <c r="H7" i="5"/>
  <c r="G7" i="5"/>
  <c r="H6" i="5"/>
  <c r="G6" i="5"/>
  <c r="G5" i="5"/>
  <c r="H5" i="5" s="1"/>
  <c r="G4" i="5"/>
  <c r="H4" i="5" s="1"/>
  <c r="H3" i="5"/>
  <c r="G3" i="5"/>
  <c r="G66" i="4"/>
  <c r="H66" i="4" s="1"/>
  <c r="G65" i="4"/>
  <c r="H65" i="4" s="1"/>
  <c r="G64" i="4"/>
  <c r="H64" i="4" s="1"/>
  <c r="H63" i="4"/>
  <c r="G63" i="4"/>
  <c r="G62" i="4"/>
  <c r="H62" i="4" s="1"/>
  <c r="G61" i="4"/>
  <c r="H61" i="4" s="1"/>
  <c r="G60" i="4"/>
  <c r="H60" i="4" s="1"/>
  <c r="H59" i="4"/>
  <c r="G59" i="4"/>
  <c r="G58" i="4"/>
  <c r="H58" i="4" s="1"/>
  <c r="H57" i="4"/>
  <c r="G57" i="4"/>
  <c r="G56" i="4"/>
  <c r="H56" i="4" s="1"/>
  <c r="H55" i="4"/>
  <c r="G55" i="4"/>
  <c r="G54" i="4"/>
  <c r="H54" i="4" s="1"/>
  <c r="G53" i="4"/>
  <c r="H53" i="4" s="1"/>
  <c r="J53" i="4" s="1"/>
  <c r="H52" i="4"/>
  <c r="G52" i="4"/>
  <c r="G51" i="4"/>
  <c r="H51" i="4" s="1"/>
  <c r="G50" i="4"/>
  <c r="H50" i="4" s="1"/>
  <c r="G49" i="4"/>
  <c r="H49" i="4" s="1"/>
  <c r="H48" i="4"/>
  <c r="G48" i="4"/>
  <c r="G47" i="4"/>
  <c r="H47" i="4" s="1"/>
  <c r="J48" i="4" s="1"/>
  <c r="H46" i="4"/>
  <c r="G46" i="4"/>
  <c r="G45" i="4"/>
  <c r="H45" i="4" s="1"/>
  <c r="H44" i="4"/>
  <c r="G44" i="4"/>
  <c r="G43" i="4"/>
  <c r="H43" i="4" s="1"/>
  <c r="H42" i="4"/>
  <c r="G42" i="4"/>
  <c r="G41" i="4"/>
  <c r="H41" i="4" s="1"/>
  <c r="H40" i="4"/>
  <c r="G40" i="4"/>
  <c r="G39" i="4"/>
  <c r="H39" i="4" s="1"/>
  <c r="G38" i="4"/>
  <c r="H38" i="4" s="1"/>
  <c r="H37" i="4"/>
  <c r="G37" i="4"/>
  <c r="G36" i="4"/>
  <c r="H36" i="4" s="1"/>
  <c r="G35" i="4"/>
  <c r="H35" i="4" s="1"/>
  <c r="G34" i="4"/>
  <c r="H34" i="4" s="1"/>
  <c r="H33" i="4"/>
  <c r="G33" i="4"/>
  <c r="G32" i="4"/>
  <c r="H32" i="4" s="1"/>
  <c r="H31" i="4"/>
  <c r="G31" i="4"/>
  <c r="G30" i="4"/>
  <c r="H30" i="4" s="1"/>
  <c r="G29" i="4"/>
  <c r="H29" i="4" s="1"/>
  <c r="G28" i="4"/>
  <c r="H28" i="4" s="1"/>
  <c r="J29" i="4" s="1"/>
  <c r="G27" i="4"/>
  <c r="H27" i="4" s="1"/>
  <c r="H26" i="4"/>
  <c r="G26" i="4"/>
  <c r="G25" i="4"/>
  <c r="H25" i="4" s="1"/>
  <c r="G24" i="4"/>
  <c r="H24" i="4" s="1"/>
  <c r="H23" i="4"/>
  <c r="J24" i="4" s="1"/>
  <c r="G23" i="4"/>
  <c r="R22" i="4"/>
  <c r="Q22" i="4"/>
  <c r="P22" i="4"/>
  <c r="O22" i="4"/>
  <c r="G22" i="4"/>
  <c r="H22" i="4" s="1"/>
  <c r="G21" i="4"/>
  <c r="H21" i="4" s="1"/>
  <c r="H20" i="4"/>
  <c r="G20" i="4"/>
  <c r="G19" i="4"/>
  <c r="H19" i="4" s="1"/>
  <c r="H18" i="4"/>
  <c r="G18" i="4"/>
  <c r="G17" i="4"/>
  <c r="H17" i="4" s="1"/>
  <c r="G16" i="4"/>
  <c r="H16" i="4" s="1"/>
  <c r="H15" i="4"/>
  <c r="G15" i="4"/>
  <c r="G14" i="4"/>
  <c r="H14" i="4" s="1"/>
  <c r="G13" i="4"/>
  <c r="H13" i="4" s="1"/>
  <c r="G12" i="4"/>
  <c r="H12" i="4" s="1"/>
  <c r="G11" i="4"/>
  <c r="H11" i="4" s="1"/>
  <c r="H10" i="4"/>
  <c r="G10" i="4"/>
  <c r="G9" i="4"/>
  <c r="H9" i="4" s="1"/>
  <c r="H8" i="4"/>
  <c r="G8" i="4"/>
  <c r="G7" i="4"/>
  <c r="H7" i="4" s="1"/>
  <c r="G6" i="4"/>
  <c r="H6" i="4" s="1"/>
  <c r="G5" i="4"/>
  <c r="H5" i="4" s="1"/>
  <c r="G4" i="4"/>
  <c r="H4" i="4" s="1"/>
  <c r="G3" i="4"/>
  <c r="H3" i="4" s="1"/>
  <c r="I6" i="3"/>
  <c r="H6" i="3"/>
  <c r="E6" i="3"/>
  <c r="G6" i="3" s="1"/>
  <c r="I5" i="3"/>
  <c r="H5" i="3"/>
  <c r="G5" i="3"/>
  <c r="F5" i="3"/>
  <c r="I4" i="3"/>
  <c r="H4" i="3"/>
  <c r="G4" i="3"/>
  <c r="F4" i="3"/>
  <c r="F31" i="2"/>
  <c r="F30" i="2"/>
  <c r="F29" i="2"/>
  <c r="G28" i="2"/>
  <c r="F28" i="2"/>
  <c r="F27" i="2"/>
  <c r="F26" i="2"/>
  <c r="F25" i="2"/>
  <c r="F24" i="2"/>
  <c r="F23" i="2"/>
  <c r="F22" i="2"/>
  <c r="F21" i="2"/>
  <c r="F20" i="2"/>
  <c r="F19" i="2"/>
  <c r="G19" i="2" s="1"/>
  <c r="F18" i="2"/>
  <c r="G18" i="2" s="1"/>
  <c r="F17" i="2"/>
  <c r="F16" i="2"/>
  <c r="F15" i="2"/>
  <c r="F14" i="2"/>
  <c r="F13" i="2"/>
  <c r="F12" i="2"/>
  <c r="F11" i="2"/>
  <c r="G11" i="2" s="1"/>
  <c r="F10" i="2"/>
  <c r="F9" i="2"/>
  <c r="S8" i="2"/>
  <c r="R8" i="2"/>
  <c r="Q8" i="2"/>
  <c r="P8" i="2"/>
  <c r="F8" i="2"/>
  <c r="G8" i="2" s="1"/>
  <c r="F7" i="2"/>
  <c r="F6" i="2"/>
  <c r="F5" i="2"/>
  <c r="F4" i="2"/>
  <c r="F3" i="2"/>
  <c r="G3" i="2" s="1"/>
  <c r="F88" i="1"/>
  <c r="F87" i="1"/>
  <c r="F86" i="1"/>
  <c r="F85" i="1"/>
  <c r="F84" i="1"/>
  <c r="F83" i="1"/>
  <c r="F82" i="1"/>
  <c r="F81" i="1"/>
  <c r="F80" i="1"/>
  <c r="F79" i="1"/>
  <c r="F78" i="1"/>
  <c r="H79" i="1" s="1"/>
  <c r="I79" i="1" s="1"/>
  <c r="E77" i="1"/>
  <c r="F77" i="1" s="1"/>
  <c r="F76" i="1"/>
  <c r="H72" i="1" s="1"/>
  <c r="I72" i="1" s="1"/>
  <c r="F75" i="1"/>
  <c r="F74" i="1"/>
  <c r="F73" i="1"/>
  <c r="F72" i="1"/>
  <c r="F71" i="1"/>
  <c r="F70" i="1"/>
  <c r="H66" i="1" s="1"/>
  <c r="I66" i="1" s="1"/>
  <c r="F69" i="1"/>
  <c r="F68" i="1"/>
  <c r="F67" i="1"/>
  <c r="F66" i="1"/>
  <c r="F65" i="1"/>
  <c r="F64" i="1"/>
  <c r="F63" i="1"/>
  <c r="F62" i="1"/>
  <c r="F61" i="1"/>
  <c r="F60" i="1"/>
  <c r="F59" i="1"/>
  <c r="F58" i="1"/>
  <c r="H59" i="1" s="1"/>
  <c r="I59" i="1" s="1"/>
  <c r="F57" i="1"/>
  <c r="F56" i="1"/>
  <c r="F55" i="1"/>
  <c r="F54" i="1"/>
  <c r="F53" i="1"/>
  <c r="F52" i="1"/>
  <c r="H51" i="1"/>
  <c r="I51" i="1" s="1"/>
  <c r="F51" i="1"/>
  <c r="F50" i="1"/>
  <c r="F49" i="1"/>
  <c r="F48" i="1"/>
  <c r="F47" i="1"/>
  <c r="F46" i="1"/>
  <c r="S45" i="1"/>
  <c r="R45" i="1"/>
  <c r="Q45" i="1"/>
  <c r="P45" i="1"/>
  <c r="F45" i="1"/>
  <c r="H46" i="1" s="1"/>
  <c r="I46" i="1" s="1"/>
  <c r="F42" i="1"/>
  <c r="E42" i="1"/>
  <c r="E41" i="1"/>
  <c r="F41" i="1" s="1"/>
  <c r="E40" i="1"/>
  <c r="F40" i="1" s="1"/>
  <c r="H41" i="1" s="1"/>
  <c r="K41" i="1" s="1"/>
  <c r="O41" i="1" s="1"/>
  <c r="F38" i="1"/>
  <c r="J37" i="1"/>
  <c r="F37" i="1"/>
  <c r="H38" i="1" s="1"/>
  <c r="I38" i="1" s="1"/>
  <c r="F36" i="1"/>
  <c r="F35" i="1"/>
  <c r="H36" i="1" s="1"/>
  <c r="I36" i="1" s="1"/>
  <c r="K36" i="1" s="1"/>
  <c r="O36" i="1" s="1"/>
  <c r="L37" i="1" s="1"/>
  <c r="F34" i="1"/>
  <c r="F33" i="1"/>
  <c r="H31" i="1" s="1"/>
  <c r="I31" i="1" s="1"/>
  <c r="F32" i="1"/>
  <c r="F31" i="1"/>
  <c r="F30" i="1"/>
  <c r="F29" i="1"/>
  <c r="J28" i="1"/>
  <c r="F28" i="1"/>
  <c r="F27" i="1"/>
  <c r="F26" i="1"/>
  <c r="F25" i="1"/>
  <c r="H27" i="1" s="1"/>
  <c r="I27" i="1" s="1"/>
  <c r="F24" i="1"/>
  <c r="F23" i="1"/>
  <c r="Y22" i="1"/>
  <c r="X22" i="1"/>
  <c r="W22" i="1"/>
  <c r="V22" i="1"/>
  <c r="F22" i="1"/>
  <c r="J21" i="1"/>
  <c r="F21" i="1"/>
  <c r="F20" i="1"/>
  <c r="F19" i="1"/>
  <c r="F18" i="1"/>
  <c r="F17" i="1"/>
  <c r="F16" i="1"/>
  <c r="H20" i="1" s="1"/>
  <c r="I20" i="1" s="1"/>
  <c r="F15" i="1"/>
  <c r="F14" i="1"/>
  <c r="F13" i="1"/>
  <c r="F12" i="1"/>
  <c r="F11" i="1"/>
  <c r="F10" i="1"/>
  <c r="J9" i="1"/>
  <c r="F9" i="1"/>
  <c r="F8" i="1"/>
  <c r="F7" i="1"/>
  <c r="F6" i="1"/>
  <c r="F5" i="1"/>
  <c r="F4" i="1"/>
  <c r="F3" i="1"/>
  <c r="H8" i="1" s="1"/>
  <c r="I8" i="1" s="1"/>
  <c r="J5" i="4" l="1"/>
  <c r="J17" i="4"/>
  <c r="J15" i="5"/>
  <c r="O4" i="5" s="1"/>
  <c r="P4" i="5" s="1"/>
  <c r="J41" i="5"/>
  <c r="U20" i="1"/>
  <c r="K20" i="1"/>
  <c r="O20" i="1" s="1"/>
  <c r="L21" i="1" s="1"/>
  <c r="K27" i="1"/>
  <c r="O27" i="1" s="1"/>
  <c r="L28" i="1" s="1"/>
  <c r="J12" i="4"/>
  <c r="J33" i="4"/>
  <c r="J39" i="4"/>
  <c r="M6" i="4" s="1"/>
  <c r="N6" i="4" s="1"/>
  <c r="J6" i="5"/>
  <c r="K8" i="1"/>
  <c r="O8" i="1" s="1"/>
  <c r="J57" i="4"/>
  <c r="J31" i="5"/>
  <c r="I4" i="6"/>
  <c r="O8" i="6" s="1"/>
  <c r="P8" i="6" s="1"/>
  <c r="I23" i="6"/>
  <c r="O4" i="6"/>
  <c r="P4" i="6" s="1"/>
  <c r="J11" i="5"/>
  <c r="J20" i="5"/>
  <c r="K4" i="2"/>
  <c r="O6" i="2" s="1"/>
  <c r="I15" i="6"/>
  <c r="F6" i="3"/>
  <c r="S6" i="2" l="1"/>
  <c r="R6" i="2"/>
  <c r="P6" i="2"/>
  <c r="O7" i="2"/>
  <c r="O9" i="2" s="1"/>
  <c r="Q6" i="2"/>
  <c r="L9" i="1"/>
  <c r="O43" i="1"/>
  <c r="U21" i="1"/>
  <c r="Y20" i="1"/>
  <c r="V20" i="1"/>
  <c r="U23" i="1"/>
  <c r="X20" i="1"/>
  <c r="W20" i="1"/>
  <c r="O10" i="5"/>
  <c r="P10" i="5" s="1"/>
  <c r="P15" i="5" s="1"/>
  <c r="P13" i="6"/>
  <c r="M11" i="4"/>
  <c r="N11" i="4" s="1"/>
  <c r="N20" i="4" s="1"/>
  <c r="Q9" i="2" l="1"/>
  <c r="P9" i="2"/>
  <c r="R9" i="2"/>
  <c r="O10" i="2"/>
  <c r="S9" i="2"/>
  <c r="R15" i="5"/>
  <c r="Q15" i="5"/>
  <c r="P16" i="5"/>
  <c r="S15" i="5"/>
  <c r="T15" i="5"/>
  <c r="P16" i="6"/>
  <c r="T13" i="6"/>
  <c r="S13" i="6"/>
  <c r="R13" i="6"/>
  <c r="Q13" i="6"/>
  <c r="P14" i="6"/>
  <c r="R43" i="1"/>
  <c r="Q43" i="1"/>
  <c r="O44" i="1"/>
  <c r="S43" i="1"/>
  <c r="P43" i="1"/>
  <c r="R7" i="2"/>
  <c r="Q7" i="2"/>
  <c r="S7" i="2"/>
  <c r="P7" i="2"/>
  <c r="Y23" i="1"/>
  <c r="W23" i="1"/>
  <c r="V23" i="1"/>
  <c r="X23" i="1"/>
  <c r="R20" i="4"/>
  <c r="Q20" i="4"/>
  <c r="P20" i="4"/>
  <c r="N21" i="4"/>
  <c r="O20" i="4"/>
  <c r="Y21" i="1"/>
  <c r="X21" i="1"/>
  <c r="W21" i="1"/>
  <c r="V21" i="1"/>
  <c r="S16" i="5" l="1"/>
  <c r="R16" i="5"/>
  <c r="Q16" i="5"/>
  <c r="T16" i="5"/>
  <c r="S10" i="2"/>
  <c r="R10" i="2"/>
  <c r="P10" i="2"/>
  <c r="Q10" i="2"/>
  <c r="P18" i="5"/>
  <c r="R21" i="4"/>
  <c r="Q21" i="4"/>
  <c r="P21" i="4"/>
  <c r="O21" i="4"/>
  <c r="S44" i="1"/>
  <c r="R44" i="1"/>
  <c r="Q44" i="1"/>
  <c r="P44" i="1"/>
  <c r="O46" i="1"/>
  <c r="P17" i="6"/>
  <c r="Q16" i="6"/>
  <c r="R16" i="6"/>
  <c r="T16" i="6"/>
  <c r="S16" i="6"/>
  <c r="N23" i="4"/>
  <c r="T14" i="6"/>
  <c r="S14" i="6"/>
  <c r="R14" i="6"/>
  <c r="Q14" i="6"/>
  <c r="S17" i="6" l="1"/>
  <c r="R17" i="6"/>
  <c r="Q17" i="6"/>
  <c r="T17" i="6"/>
  <c r="T18" i="5"/>
  <c r="S18" i="5"/>
  <c r="P19" i="5"/>
  <c r="R18" i="5"/>
  <c r="Q18" i="5"/>
  <c r="P46" i="1"/>
  <c r="V24" i="1" s="1"/>
  <c r="O47" i="1"/>
  <c r="Q46" i="1"/>
  <c r="W24" i="1" s="1"/>
  <c r="S46" i="1"/>
  <c r="Y24" i="1" s="1"/>
  <c r="R46" i="1"/>
  <c r="X24" i="1" s="1"/>
  <c r="U24" i="1"/>
  <c r="P23" i="4"/>
  <c r="O23" i="4"/>
  <c r="N24" i="4"/>
  <c r="R23" i="4"/>
  <c r="Q23" i="4"/>
  <c r="R47" i="1" l="1"/>
  <c r="Q47" i="1"/>
  <c r="S47" i="1"/>
  <c r="P47" i="1"/>
  <c r="P24" i="4"/>
  <c r="O24" i="4"/>
  <c r="Q24" i="4"/>
  <c r="R24" i="4"/>
  <c r="T19" i="5"/>
  <c r="S19" i="5"/>
  <c r="R19" i="5"/>
  <c r="Q19" i="5"/>
</calcChain>
</file>

<file path=xl/sharedStrings.xml><?xml version="1.0" encoding="utf-8"?>
<sst xmlns="http://schemas.openxmlformats.org/spreadsheetml/2006/main" count="3446" uniqueCount="195">
  <si>
    <t xml:space="preserve">Biomass (kg) </t>
  </si>
  <si>
    <t>Plot #</t>
  </si>
  <si>
    <t>Coordinates</t>
  </si>
  <si>
    <t>Species</t>
  </si>
  <si>
    <t>Height</t>
  </si>
  <si>
    <t>DBH (cm)</t>
  </si>
  <si>
    <t>Allometric Equation</t>
  </si>
  <si>
    <t xml:space="preserve">Carbon </t>
  </si>
  <si>
    <t>Ecosystem Area</t>
  </si>
  <si>
    <t>Total Carbon</t>
  </si>
  <si>
    <t>N42 24.833 W83 54.206</t>
  </si>
  <si>
    <t>Picea abies</t>
  </si>
  <si>
    <t>Total Aboveground Carbon by Ecosystem Type</t>
  </si>
  <si>
    <t>Reference Carbon</t>
  </si>
  <si>
    <t>Plot 1 Biomass</t>
  </si>
  <si>
    <t>carbon (kg)</t>
  </si>
  <si>
    <t>Plantation</t>
  </si>
  <si>
    <t>Total Carbon (kg)</t>
  </si>
  <si>
    <t>Carbon/ha</t>
  </si>
  <si>
    <t>Conifer</t>
  </si>
  <si>
    <t>Pinus strobus</t>
  </si>
  <si>
    <t>N42 24.915  W83 53.990</t>
  </si>
  <si>
    <t>Prunus serotina</t>
  </si>
  <si>
    <t>Robinia psuedoacacia</t>
  </si>
  <si>
    <t>Plot 2 Biomass</t>
  </si>
  <si>
    <t>carbon</t>
  </si>
  <si>
    <t>Robinia</t>
  </si>
  <si>
    <t>Deciduous</t>
  </si>
  <si>
    <t>Aboveground C</t>
  </si>
  <si>
    <t>Belowground C</t>
  </si>
  <si>
    <t>Quercus rubra</t>
  </si>
  <si>
    <t>Soil C</t>
  </si>
  <si>
    <t>Ulmus americana</t>
  </si>
  <si>
    <t>Total C</t>
  </si>
  <si>
    <t>N42 24.925  W83 53.801</t>
  </si>
  <si>
    <t>Undeveloped</t>
  </si>
  <si>
    <t>comparison</t>
  </si>
  <si>
    <t>Plot 3</t>
  </si>
  <si>
    <t>Oak</t>
  </si>
  <si>
    <t>Oak-Hickory</t>
  </si>
  <si>
    <t>quercus alba</t>
  </si>
  <si>
    <t>N42 25.094   W83 53.801</t>
  </si>
  <si>
    <t xml:space="preserve">Robinia psuedoacacia </t>
  </si>
  <si>
    <t>N42 25.104   W83 53.952</t>
  </si>
  <si>
    <t xml:space="preserve">Acer saccharinum </t>
  </si>
  <si>
    <t>SilverMaple</t>
  </si>
  <si>
    <t>Quercus bicolor</t>
  </si>
  <si>
    <t>Silver Maple</t>
  </si>
  <si>
    <t>N42 25.073   W83 54.212</t>
  </si>
  <si>
    <t>volume</t>
  </si>
  <si>
    <t>privet</t>
  </si>
  <si>
    <t>Carbon Pricing ($137, Hungate et al 2017)</t>
  </si>
  <si>
    <t>Shrubs</t>
  </si>
  <si>
    <t>Mg</t>
  </si>
  <si>
    <t>42/mT</t>
  </si>
  <si>
    <t>75/mT</t>
  </si>
  <si>
    <t>15/mT</t>
  </si>
  <si>
    <t>Total Aboveground Woody Carbon (metric tons)</t>
  </si>
  <si>
    <t>Total Belowground Woody Carbon</t>
  </si>
  <si>
    <t>Plot 9</t>
  </si>
  <si>
    <t>Soil Carbon</t>
  </si>
  <si>
    <t>Total Carbon (metric tons)</t>
  </si>
  <si>
    <t>Total CO2 Equivalent</t>
  </si>
  <si>
    <t>Acer saccharum</t>
  </si>
  <si>
    <t>Plot 10</t>
  </si>
  <si>
    <t>Pinus resinosa</t>
  </si>
  <si>
    <t>Malus pumila</t>
  </si>
  <si>
    <t>Plot 11</t>
  </si>
  <si>
    <t>Carya glabra</t>
  </si>
  <si>
    <t>Quercus alba</t>
  </si>
  <si>
    <t>Robinia pseudoacacia</t>
  </si>
  <si>
    <t>Plot 12</t>
  </si>
  <si>
    <t>Larix laricina</t>
  </si>
  <si>
    <t>Plot 7</t>
  </si>
  <si>
    <t>Plot 8</t>
  </si>
  <si>
    <t>GPS #1 Point 8  N42 47.525; W83 51.547</t>
  </si>
  <si>
    <t>Acer rubrum</t>
  </si>
  <si>
    <t>Aboveground Carbon</t>
  </si>
  <si>
    <t>Belowground Woody Carbon</t>
  </si>
  <si>
    <t>Point 13  N42 47.640; W83 51.622</t>
  </si>
  <si>
    <t>Punus serotina</t>
  </si>
  <si>
    <t>Juniperus virginiana</t>
  </si>
  <si>
    <t>Point 15  N42 47.523; W83 51.790</t>
  </si>
  <si>
    <t>N/A</t>
  </si>
  <si>
    <t>Carya ovata</t>
  </si>
  <si>
    <t>Point 16  N42 47.461; W83 51.797</t>
  </si>
  <si>
    <t>Point 17  N42 47.328; W83 51.739</t>
  </si>
  <si>
    <t>Acer saccharinum</t>
  </si>
  <si>
    <t>Point 19  N42 47.325; W83 51.288</t>
  </si>
  <si>
    <t>Additional points</t>
  </si>
  <si>
    <t>Point 11  N42 47.658; W83 51.637</t>
  </si>
  <si>
    <t>oak</t>
  </si>
  <si>
    <t>Point 18  N42 47.131; W83 51.738</t>
  </si>
  <si>
    <t>CO2 Equivalent</t>
  </si>
  <si>
    <t>Carbon (kg)</t>
  </si>
  <si>
    <t>GPS#2 Point 31  N43 16.071; W84 11.248</t>
  </si>
  <si>
    <t>Pinus sylvestris</t>
  </si>
  <si>
    <t>Pine</t>
  </si>
  <si>
    <t>Plot1</t>
  </si>
  <si>
    <t>Deciduous ABG Carbon</t>
  </si>
  <si>
    <t>Deciduous Area</t>
  </si>
  <si>
    <t>kg</t>
  </si>
  <si>
    <t>PF</t>
  </si>
  <si>
    <t>Mapleoak</t>
  </si>
  <si>
    <t>Plantation ABG Carbon</t>
  </si>
  <si>
    <t>Point 32  N43 16.063; W84 11.402</t>
  </si>
  <si>
    <t>Plantation Area</t>
  </si>
  <si>
    <t>Plot2</t>
  </si>
  <si>
    <t>hardwood</t>
  </si>
  <si>
    <t>Point 33  N43 15.982; W84 11.164</t>
  </si>
  <si>
    <t>Plot3</t>
  </si>
  <si>
    <t>Total ABG Carbon</t>
  </si>
  <si>
    <t>BG Carbon</t>
  </si>
  <si>
    <t>Point 34  N43 16.060; W84 11.120</t>
  </si>
  <si>
    <t>Plot4</t>
  </si>
  <si>
    <t>DF</t>
  </si>
  <si>
    <t>Point 35  N43 16.113; W84 11.108</t>
  </si>
  <si>
    <t>Plot5</t>
  </si>
  <si>
    <t>GPS #1 Point 37  N43 16.006; W84 11.829</t>
  </si>
  <si>
    <t>Plot6</t>
  </si>
  <si>
    <t>CF</t>
  </si>
  <si>
    <t>Plot7</t>
  </si>
  <si>
    <t>point 38 N43 16.019; W84 11.799</t>
  </si>
  <si>
    <t>point 39  N43 16.089; W84 11.652</t>
  </si>
  <si>
    <t>Plot8</t>
  </si>
  <si>
    <t>Carpinus caroliniana</t>
  </si>
  <si>
    <t>point 40  N43 16.157; W84 11.577</t>
  </si>
  <si>
    <t>mapleoak</t>
  </si>
  <si>
    <t>Plot9</t>
  </si>
  <si>
    <t>point 41  N43 16.000; W84 11.950</t>
  </si>
  <si>
    <t>Plot10</t>
  </si>
  <si>
    <t xml:space="preserve">Additional Points </t>
  </si>
  <si>
    <t>GPS #2 point36  N43 16.176; W84 11.110</t>
  </si>
  <si>
    <t>Total Ecosystem Woody Carbon</t>
  </si>
  <si>
    <t>GPS #1 Point 27  N42 16.521; W83 48.293</t>
  </si>
  <si>
    <t>spruce</t>
  </si>
  <si>
    <t>Deciduous Forest</t>
  </si>
  <si>
    <t>Area</t>
  </si>
  <si>
    <t>Acer platanoides</t>
  </si>
  <si>
    <t>Point 28  N42 16.636; W83 48.360</t>
  </si>
  <si>
    <t>pine</t>
  </si>
  <si>
    <t>Coniferous Forest</t>
  </si>
  <si>
    <t>Point 29  N42 16.581; W83 48.522</t>
  </si>
  <si>
    <t>Saginaw Forest</t>
  </si>
  <si>
    <t>Total BG Carbon</t>
  </si>
  <si>
    <t>Total carbon</t>
  </si>
  <si>
    <t>Point 30  N42 16.366; W83 48.523</t>
  </si>
  <si>
    <t>Total CO2</t>
  </si>
  <si>
    <t>Point 31  N42 16.260; W83 48.395</t>
  </si>
  <si>
    <t>Point 32 N42 16.261; W83 48.443</t>
  </si>
  <si>
    <t>Point 33  N42 16.358; W83 48.362</t>
  </si>
  <si>
    <t>Liriodendron tulipifera</t>
  </si>
  <si>
    <t>Point 34  N42 16.355; W83 48.316</t>
  </si>
  <si>
    <t xml:space="preserve">Acer saccharum </t>
  </si>
  <si>
    <t>Point 35  N42 16.323; W83 48.298</t>
  </si>
  <si>
    <t>Point 36  N42 16.390; W83 48.257</t>
  </si>
  <si>
    <t>Total OH ABG Carbon</t>
  </si>
  <si>
    <t>GPS #1 point 21  N42 24.321; W83 55.316</t>
  </si>
  <si>
    <t>Oak-Hickory Area</t>
  </si>
  <si>
    <t>Total Plantation ABG Carbon</t>
  </si>
  <si>
    <t>point 22  N42 24.304; W83 55.303</t>
  </si>
  <si>
    <t>Additional Points</t>
  </si>
  <si>
    <t>GPS #1 point 25  N42 23.936; W83 55.789</t>
  </si>
  <si>
    <t>oak hickory</t>
  </si>
  <si>
    <t>point 26  N42 24.013; W83 55.634</t>
  </si>
  <si>
    <t>GPS #2 point 37  N42 24.071; W83 55.545</t>
  </si>
  <si>
    <t>point 23  N42 23.887; W83 55.704</t>
  </si>
  <si>
    <t>point 38  N42 24.437; W83 55.289</t>
  </si>
  <si>
    <t>point 39  N42 24.442; W83 55.194</t>
  </si>
  <si>
    <t>deciduous</t>
  </si>
  <si>
    <t>point 24  N42 23.874; W83 55.803</t>
  </si>
  <si>
    <t>Prunus avium</t>
  </si>
  <si>
    <t>GPS #2 point 40  N42 24.423; W83 55.179</t>
  </si>
  <si>
    <t>Site</t>
  </si>
  <si>
    <t>tag</t>
  </si>
  <si>
    <t>species</t>
  </si>
  <si>
    <t>dbh</t>
  </si>
  <si>
    <t>Elevation</t>
  </si>
  <si>
    <t>StateX</t>
  </si>
  <si>
    <t>StateY</t>
  </si>
  <si>
    <t>allo.group</t>
  </si>
  <si>
    <t>biomass</t>
  </si>
  <si>
    <t>Stinchfield</t>
  </si>
  <si>
    <t>Acru</t>
  </si>
  <si>
    <t>Acsa</t>
  </si>
  <si>
    <t>Cagl</t>
  </si>
  <si>
    <t>Eual</t>
  </si>
  <si>
    <t>Osvi</t>
  </si>
  <si>
    <t>Prse</t>
  </si>
  <si>
    <t>Prvi</t>
  </si>
  <si>
    <t>Qual</t>
  </si>
  <si>
    <t>Quru</t>
  </si>
  <si>
    <t>Quve</t>
  </si>
  <si>
    <t>Saal</t>
  </si>
  <si>
    <t>Ulam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</si>
</sst>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0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rgb="FF000000"/>
      <name val="Arial"/>
    </font>
    <font>
      <sz val="11"/>
      <color rgb="FF000000"/>
      <name val="Inconsolata"/>
    </font>
    <font>
      <i/>
      <sz val="10"/>
      <color theme="1"/>
      <name val="Arial"/>
    </font>
    <font>
      <i/>
      <sz val="10"/>
      <color rgb="FF000000"/>
      <name val="Roboto"/>
    </font>
    <font>
      <i/>
      <sz val="10"/>
      <color rgb="FF000000"/>
      <name val="Arial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4" fontId="2" fillId="0" borderId="0" xfId="0" applyNumberFormat="1" applyFont="1"/>
    <xf numFmtId="0" fontId="2" fillId="0" borderId="1" xfId="0" applyFont="1" applyBorder="1"/>
    <xf numFmtId="0" fontId="1" fillId="0" borderId="1" xfId="0" applyFont="1" applyBorder="1"/>
    <xf numFmtId="0" fontId="4" fillId="2" borderId="0" xfId="0" applyFont="1" applyFill="1"/>
    <xf numFmtId="0" fontId="5" fillId="2" borderId="0" xfId="0" applyFont="1" applyFill="1"/>
    <xf numFmtId="164" fontId="2" fillId="0" borderId="0" xfId="0" applyNumberFormat="1" applyFont="1"/>
    <xf numFmtId="164" fontId="1" fillId="0" borderId="1" xfId="0" applyNumberFormat="1" applyFont="1" applyBorder="1"/>
    <xf numFmtId="165" fontId="1" fillId="0" borderId="1" xfId="0" applyNumberFormat="1" applyFont="1" applyBorder="1"/>
    <xf numFmtId="164" fontId="1" fillId="0" borderId="0" xfId="0" applyNumberFormat="1" applyFont="1"/>
    <xf numFmtId="0" fontId="1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3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3" fillId="0" borderId="1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3" Type="http://schemas.openxmlformats.org/officeDocument/2006/relationships/worksheet" Target="worksheets/sheet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00"/>
  <sheetViews>
    <sheetView topLeftCell="K14" workbookViewId="0"/>
  </sheetViews>
  <sheetFormatPr baseColWidth="10" defaultColWidth="14.5" defaultRowHeight="15" customHeight="1"/>
  <cols>
    <col min="1" max="2" width="14.5" customWidth="1"/>
    <col min="3" max="3" width="19.5" customWidth="1"/>
    <col min="4" max="4" width="6.83203125" customWidth="1"/>
    <col min="5" max="5" width="14.5" customWidth="1"/>
    <col min="6" max="6" width="18.6640625" customWidth="1"/>
    <col min="10" max="10" width="15.5" customWidth="1"/>
    <col min="14" max="14" width="40.33203125" customWidth="1"/>
    <col min="20" max="20" width="15" customWidth="1"/>
  </cols>
  <sheetData>
    <row r="1" spans="1:31" ht="15.75" customHeight="1">
      <c r="A1" s="1"/>
      <c r="B1" s="1"/>
      <c r="C1" s="1"/>
      <c r="D1" s="1"/>
      <c r="E1" s="1"/>
      <c r="F1" s="1" t="s">
        <v>0</v>
      </c>
      <c r="G1" s="1"/>
      <c r="H1" s="1"/>
      <c r="I1" s="1"/>
      <c r="J1" s="1"/>
      <c r="K1" s="1"/>
      <c r="L1" s="1"/>
      <c r="M1" s="1"/>
      <c r="N1" s="1"/>
    </row>
    <row r="2" spans="1:31" ht="15.7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 t="s">
        <v>8</v>
      </c>
      <c r="K2" s="1" t="s">
        <v>9</v>
      </c>
      <c r="L2" s="1"/>
      <c r="M2" s="1"/>
      <c r="N2" s="1"/>
    </row>
    <row r="3" spans="1:31" ht="15.75" customHeight="1">
      <c r="A3" s="2">
        <v>1</v>
      </c>
      <c r="B3" s="27" t="s">
        <v>10</v>
      </c>
      <c r="C3" s="2" t="s">
        <v>11</v>
      </c>
      <c r="D3" s="32">
        <v>26.8</v>
      </c>
      <c r="E3" s="2">
        <v>39</v>
      </c>
      <c r="F3" s="2">
        <f t="shared" ref="F3:F10" si="0">EXP(-2.0773+2.3323*LN(E3))</f>
        <v>643.69488145287323</v>
      </c>
      <c r="O3" s="33" t="s">
        <v>12</v>
      </c>
      <c r="P3" s="28"/>
    </row>
    <row r="4" spans="1:31" ht="15.75" customHeight="1">
      <c r="A4" s="2">
        <v>1</v>
      </c>
      <c r="B4" s="28"/>
      <c r="C4" s="2" t="s">
        <v>11</v>
      </c>
      <c r="D4" s="28"/>
      <c r="E4" s="2">
        <v>29</v>
      </c>
      <c r="F4" s="2">
        <f t="shared" si="0"/>
        <v>322.54545249611499</v>
      </c>
      <c r="O4" s="28"/>
      <c r="P4" s="28"/>
      <c r="T4" s="2"/>
      <c r="U4" s="2" t="s">
        <v>13</v>
      </c>
    </row>
    <row r="5" spans="1:31" ht="15.75" customHeight="1">
      <c r="A5" s="2">
        <v>1</v>
      </c>
      <c r="B5" s="28"/>
      <c r="C5" s="2" t="s">
        <v>11</v>
      </c>
      <c r="D5" s="28"/>
      <c r="E5" s="2">
        <v>28</v>
      </c>
      <c r="F5" s="2">
        <f t="shared" si="0"/>
        <v>297.19859312927059</v>
      </c>
    </row>
    <row r="6" spans="1:31" ht="15.75" customHeight="1">
      <c r="A6" s="2">
        <v>1</v>
      </c>
      <c r="B6" s="28"/>
      <c r="C6" s="2" t="s">
        <v>11</v>
      </c>
      <c r="D6" s="28"/>
      <c r="E6" s="2">
        <v>29.3</v>
      </c>
      <c r="F6" s="2">
        <f t="shared" si="0"/>
        <v>330.38127411077892</v>
      </c>
    </row>
    <row r="7" spans="1:31" ht="15.75" customHeight="1">
      <c r="A7" s="2">
        <v>1</v>
      </c>
      <c r="B7" s="28"/>
      <c r="C7" s="2" t="s">
        <v>11</v>
      </c>
      <c r="D7" s="28"/>
      <c r="E7" s="2">
        <v>24</v>
      </c>
      <c r="F7" s="2">
        <f t="shared" si="0"/>
        <v>207.4468056558963</v>
      </c>
      <c r="H7" s="2" t="s">
        <v>14</v>
      </c>
      <c r="I7" s="2" t="s">
        <v>15</v>
      </c>
      <c r="J7" s="2" t="s">
        <v>16</v>
      </c>
      <c r="K7" s="2" t="s">
        <v>17</v>
      </c>
      <c r="L7" s="2" t="s">
        <v>18</v>
      </c>
    </row>
    <row r="8" spans="1:31" ht="15.75" customHeight="1">
      <c r="A8" s="2">
        <v>1</v>
      </c>
      <c r="B8" s="28"/>
      <c r="C8" s="2" t="s">
        <v>11</v>
      </c>
      <c r="D8" s="28"/>
      <c r="E8" s="2">
        <v>26</v>
      </c>
      <c r="F8" s="2">
        <f t="shared" si="0"/>
        <v>250.02441063299455</v>
      </c>
      <c r="H8" s="2">
        <f>SUM(F3:F15)</f>
        <v>4514.3072500247945</v>
      </c>
      <c r="I8" s="2">
        <f>H8/2</f>
        <v>2257.1536250123972</v>
      </c>
      <c r="J8" s="4">
        <v>240448.58597962899</v>
      </c>
      <c r="K8" s="2">
        <f>(I8+I51+I72+I79)*(J8/400)</f>
        <v>3863329.3832201175</v>
      </c>
      <c r="N8" s="1" t="s">
        <v>16</v>
      </c>
      <c r="O8" s="2">
        <f>K8/1000</f>
        <v>3863.3293832201175</v>
      </c>
      <c r="S8" s="2" t="s">
        <v>19</v>
      </c>
    </row>
    <row r="9" spans="1:31" ht="15.75" customHeight="1">
      <c r="A9" s="2">
        <v>1</v>
      </c>
      <c r="B9" s="28"/>
      <c r="C9" s="2" t="s">
        <v>11</v>
      </c>
      <c r="D9" s="28"/>
      <c r="E9" s="2">
        <v>38</v>
      </c>
      <c r="F9" s="2">
        <f t="shared" si="0"/>
        <v>605.85591897276981</v>
      </c>
      <c r="J9" s="2">
        <f>J8/10000</f>
        <v>24.0448585979629</v>
      </c>
      <c r="L9" s="2">
        <f>O8/J9</f>
        <v>160.67174475076439</v>
      </c>
      <c r="N9" s="1"/>
    </row>
    <row r="10" spans="1:31" ht="15.75" customHeight="1">
      <c r="A10" s="2">
        <v>1</v>
      </c>
      <c r="B10" s="28"/>
      <c r="C10" s="2" t="s">
        <v>11</v>
      </c>
      <c r="D10" s="28"/>
      <c r="E10" s="2">
        <v>25</v>
      </c>
      <c r="F10" s="2">
        <f t="shared" si="0"/>
        <v>228.16843046563781</v>
      </c>
      <c r="J10" s="5"/>
      <c r="N10" s="1"/>
    </row>
    <row r="11" spans="1:31" ht="15.75" customHeight="1">
      <c r="A11" s="2">
        <v>1</v>
      </c>
      <c r="B11" s="28"/>
      <c r="C11" s="2" t="s">
        <v>20</v>
      </c>
      <c r="D11" s="28"/>
      <c r="E11" s="2">
        <v>29</v>
      </c>
      <c r="F11" s="2">
        <f t="shared" ref="F11:F15" si="1">EXP(-2.5356+2.4349*LN(E11))</f>
        <v>288.13485481661263</v>
      </c>
      <c r="N11" s="1"/>
    </row>
    <row r="12" spans="1:31" ht="15.75" customHeight="1">
      <c r="A12" s="2">
        <v>1</v>
      </c>
      <c r="B12" s="28"/>
      <c r="C12" s="2" t="s">
        <v>20</v>
      </c>
      <c r="D12" s="28"/>
      <c r="E12" s="2">
        <v>36.5</v>
      </c>
      <c r="F12" s="2">
        <f t="shared" si="1"/>
        <v>504.46356809788858</v>
      </c>
      <c r="N12" s="1"/>
    </row>
    <row r="13" spans="1:31" ht="15.75" customHeight="1">
      <c r="A13" s="2">
        <v>1</v>
      </c>
      <c r="B13" s="28"/>
      <c r="C13" s="2" t="s">
        <v>20</v>
      </c>
      <c r="D13" s="28"/>
      <c r="E13" s="2">
        <v>33</v>
      </c>
      <c r="F13" s="2">
        <f t="shared" si="1"/>
        <v>394.66853527523932</v>
      </c>
      <c r="N13" s="1"/>
    </row>
    <row r="14" spans="1:31" ht="15.75" customHeight="1">
      <c r="A14" s="2">
        <v>1</v>
      </c>
      <c r="B14" s="28"/>
      <c r="C14" s="2" t="s">
        <v>20</v>
      </c>
      <c r="D14" s="28"/>
      <c r="E14" s="2">
        <v>26</v>
      </c>
      <c r="F14" s="2">
        <f t="shared" si="1"/>
        <v>220.86226245935885</v>
      </c>
      <c r="N14" s="1"/>
    </row>
    <row r="15" spans="1:31" ht="15.75" customHeight="1">
      <c r="A15" s="6">
        <v>1</v>
      </c>
      <c r="B15" s="30"/>
      <c r="C15" s="6" t="s">
        <v>20</v>
      </c>
      <c r="D15" s="30"/>
      <c r="E15" s="6">
        <v>26</v>
      </c>
      <c r="F15" s="6">
        <f t="shared" si="1"/>
        <v>220.86226245935885</v>
      </c>
      <c r="G15" s="6"/>
      <c r="H15" s="6"/>
      <c r="I15" s="6"/>
      <c r="J15" s="6"/>
      <c r="K15" s="6"/>
      <c r="L15" s="6"/>
      <c r="M15" s="6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.75" customHeight="1">
      <c r="A16" s="2">
        <v>2</v>
      </c>
      <c r="B16" s="27" t="s">
        <v>21</v>
      </c>
      <c r="C16" s="2" t="s">
        <v>22</v>
      </c>
      <c r="D16" s="32">
        <v>17.46</v>
      </c>
      <c r="E16" s="2">
        <v>19</v>
      </c>
      <c r="F16" s="2">
        <f t="shared" ref="F16:F21" si="2">EXP(-2.48+2.4835*LN(E16))</f>
        <v>125.52616272326108</v>
      </c>
      <c r="N16" s="1"/>
    </row>
    <row r="17" spans="1:31" ht="15.75" customHeight="1">
      <c r="A17" s="2">
        <v>2</v>
      </c>
      <c r="B17" s="28"/>
      <c r="C17" s="2" t="s">
        <v>22</v>
      </c>
      <c r="D17" s="28"/>
      <c r="E17" s="2">
        <v>41.5</v>
      </c>
      <c r="F17" s="2">
        <f t="shared" si="2"/>
        <v>873.71971022871742</v>
      </c>
      <c r="N17" s="1"/>
    </row>
    <row r="18" spans="1:31" ht="15.75" customHeight="1">
      <c r="A18" s="2">
        <v>2</v>
      </c>
      <c r="B18" s="28"/>
      <c r="C18" s="2" t="s">
        <v>23</v>
      </c>
      <c r="D18" s="28"/>
      <c r="E18" s="2">
        <v>26.5</v>
      </c>
      <c r="F18" s="2">
        <f t="shared" si="2"/>
        <v>286.80110006957096</v>
      </c>
      <c r="N18" s="1"/>
    </row>
    <row r="19" spans="1:31" ht="15.75" customHeight="1">
      <c r="A19" s="2">
        <v>2</v>
      </c>
      <c r="B19" s="28"/>
      <c r="C19" s="2" t="s">
        <v>23</v>
      </c>
      <c r="D19" s="28"/>
      <c r="E19" s="2">
        <v>29</v>
      </c>
      <c r="F19" s="2">
        <f t="shared" si="2"/>
        <v>358.76916733977487</v>
      </c>
      <c r="H19" s="2" t="s">
        <v>24</v>
      </c>
      <c r="I19" s="2" t="s">
        <v>25</v>
      </c>
      <c r="J19" s="2" t="s">
        <v>26</v>
      </c>
      <c r="N19" s="1"/>
      <c r="S19" s="1" t="s">
        <v>27</v>
      </c>
    </row>
    <row r="20" spans="1:31" ht="15.75" customHeight="1">
      <c r="A20" s="2">
        <v>2</v>
      </c>
      <c r="B20" s="28"/>
      <c r="C20" s="2" t="s">
        <v>23</v>
      </c>
      <c r="D20" s="28"/>
      <c r="E20" s="2">
        <v>21</v>
      </c>
      <c r="F20" s="2">
        <f t="shared" si="2"/>
        <v>160.94641348509336</v>
      </c>
      <c r="H20" s="2">
        <f>SUM(F16:F23)</f>
        <v>2272.6139700861586</v>
      </c>
      <c r="I20" s="2">
        <f>H20/2</f>
        <v>1136.3069850430793</v>
      </c>
      <c r="K20" s="2">
        <f>(I20+I31+I66)*J20/300</f>
        <v>0</v>
      </c>
      <c r="N20" s="1" t="s">
        <v>26</v>
      </c>
      <c r="O20" s="2">
        <f>K20/1000</f>
        <v>0</v>
      </c>
      <c r="S20" s="2">
        <v>223028</v>
      </c>
      <c r="T20" s="8" t="s">
        <v>28</v>
      </c>
      <c r="U20" s="9">
        <f>($I$20+$I$31+$I$36+$I$38+$I$27+$I$46+$I$59+$I$66)*(S20/800)/1000</f>
        <v>3402.1259384630016</v>
      </c>
      <c r="V20" s="10">
        <f t="shared" ref="V20:V23" si="3">U20*137</f>
        <v>466091.2535694312</v>
      </c>
      <c r="W20" s="10">
        <f t="shared" ref="W20:W23" si="4">42*U20</f>
        <v>142889.28941544608</v>
      </c>
      <c r="X20" s="10">
        <f t="shared" ref="X20:X23" si="5">75*U20</f>
        <v>255159.44538472511</v>
      </c>
      <c r="Y20" s="10">
        <f t="shared" ref="Y20:Y23" si="6">15*U20</f>
        <v>51031.889076945023</v>
      </c>
    </row>
    <row r="21" spans="1:31" ht="15.75" customHeight="1">
      <c r="A21" s="2">
        <v>2</v>
      </c>
      <c r="B21" s="28"/>
      <c r="C21" s="2" t="s">
        <v>23</v>
      </c>
      <c r="D21" s="28"/>
      <c r="E21" s="2">
        <v>22</v>
      </c>
      <c r="F21" s="2">
        <f t="shared" si="2"/>
        <v>180.65767332983248</v>
      </c>
      <c r="J21" s="2">
        <f>J20/10000</f>
        <v>0</v>
      </c>
      <c r="L21" s="2" t="e">
        <f>O20/J21</f>
        <v>#DIV/0!</v>
      </c>
      <c r="N21" s="1"/>
      <c r="T21" s="1" t="s">
        <v>29</v>
      </c>
      <c r="U21" s="2">
        <f>EXP(-1.0587+(0.8836*LN(U20)+0.284))</f>
        <v>608.42451702823837</v>
      </c>
      <c r="V21" s="10">
        <f t="shared" si="3"/>
        <v>83354.158832868663</v>
      </c>
      <c r="W21" s="10">
        <f t="shared" si="4"/>
        <v>25553.82971518601</v>
      </c>
      <c r="X21" s="10">
        <f t="shared" si="5"/>
        <v>45631.838777117875</v>
      </c>
      <c r="Y21" s="10">
        <f t="shared" si="6"/>
        <v>9126.3677554235765</v>
      </c>
    </row>
    <row r="22" spans="1:31" ht="15.75" customHeight="1">
      <c r="A22" s="2">
        <v>2</v>
      </c>
      <c r="B22" s="28"/>
      <c r="C22" s="2" t="s">
        <v>30</v>
      </c>
      <c r="D22" s="28"/>
      <c r="E22" s="2">
        <v>15.5</v>
      </c>
      <c r="F22" s="2">
        <f>EXP(-2.0127+2.4342*LN(E22))</f>
        <v>105.53606958007565</v>
      </c>
      <c r="N22" s="1"/>
      <c r="T22" s="1" t="s">
        <v>31</v>
      </c>
      <c r="U22" s="2">
        <v>19559.10642</v>
      </c>
      <c r="V22" s="10">
        <f t="shared" si="3"/>
        <v>2679597.5795399998</v>
      </c>
      <c r="W22" s="10">
        <f t="shared" si="4"/>
        <v>821482.46964000002</v>
      </c>
      <c r="X22" s="10">
        <f t="shared" si="5"/>
        <v>1466932.9815</v>
      </c>
      <c r="Y22" s="10">
        <f t="shared" si="6"/>
        <v>293386.59629999998</v>
      </c>
    </row>
    <row r="23" spans="1:31" ht="15.75" customHeight="1">
      <c r="A23" s="6">
        <v>2</v>
      </c>
      <c r="B23" s="30"/>
      <c r="C23" s="6" t="s">
        <v>32</v>
      </c>
      <c r="D23" s="30"/>
      <c r="E23" s="6">
        <v>22</v>
      </c>
      <c r="F23" s="6">
        <f>EXP(-2.48+2.4835*LN(E23))</f>
        <v>180.65767332983248</v>
      </c>
      <c r="G23" s="6"/>
      <c r="H23" s="6"/>
      <c r="I23" s="6"/>
      <c r="J23" s="6"/>
      <c r="K23" s="6"/>
      <c r="L23" s="6"/>
      <c r="M23" s="6"/>
      <c r="N23" s="7"/>
      <c r="O23" s="6"/>
      <c r="P23" s="6"/>
      <c r="Q23" s="6"/>
      <c r="R23" s="6"/>
      <c r="T23" s="1" t="s">
        <v>33</v>
      </c>
      <c r="U23" s="2">
        <f>SUM(U20:U22)</f>
        <v>23569.65687549124</v>
      </c>
      <c r="V23" s="10">
        <f t="shared" si="3"/>
        <v>3229042.9919423</v>
      </c>
      <c r="W23" s="10">
        <f t="shared" si="4"/>
        <v>989925.58877063205</v>
      </c>
      <c r="X23" s="10">
        <f t="shared" si="5"/>
        <v>1767724.2656618431</v>
      </c>
      <c r="Y23" s="10">
        <f t="shared" si="6"/>
        <v>353544.85313236859</v>
      </c>
      <c r="Z23" s="6"/>
      <c r="AA23" s="6"/>
      <c r="AB23" s="6"/>
      <c r="AC23" s="6"/>
      <c r="AD23" s="6"/>
      <c r="AE23" s="6"/>
    </row>
    <row r="24" spans="1:31" ht="15.75" customHeight="1">
      <c r="A24" s="2">
        <v>3</v>
      </c>
      <c r="B24" s="27" t="s">
        <v>34</v>
      </c>
      <c r="C24" s="2" t="s">
        <v>30</v>
      </c>
      <c r="D24" s="2">
        <v>21.76</v>
      </c>
      <c r="E24" s="2">
        <v>55</v>
      </c>
      <c r="F24" s="2">
        <f t="shared" ref="F24:F25" si="7">EXP(-2.0127+2.4342*LN(E24))</f>
        <v>2302.9597892161132</v>
      </c>
      <c r="N24" s="1"/>
      <c r="S24" s="7" t="s">
        <v>35</v>
      </c>
      <c r="T24" s="7" t="s">
        <v>36</v>
      </c>
      <c r="U24" s="7">
        <f>U23/O46</f>
        <v>0.64599936864987006</v>
      </c>
      <c r="V24" s="11">
        <f t="shared" ref="V24:Y24" si="8">V23-P46</f>
        <v>-1778966.7054841709</v>
      </c>
      <c r="W24" s="11">
        <f t="shared" si="8"/>
        <v>-542468.46114858554</v>
      </c>
      <c r="X24" s="11">
        <f t="shared" si="8"/>
        <v>-968693.68062247382</v>
      </c>
      <c r="Y24" s="11">
        <f t="shared" si="8"/>
        <v>-193738.73612449487</v>
      </c>
    </row>
    <row r="25" spans="1:31" ht="15.75" customHeight="1">
      <c r="A25" s="2">
        <v>3</v>
      </c>
      <c r="B25" s="28"/>
      <c r="C25" s="2" t="s">
        <v>30</v>
      </c>
      <c r="E25" s="2">
        <v>17</v>
      </c>
      <c r="F25" s="2">
        <f t="shared" si="7"/>
        <v>132.14607269929297</v>
      </c>
      <c r="N25" s="1"/>
    </row>
    <row r="26" spans="1:31" ht="15.75" customHeight="1">
      <c r="A26" s="2">
        <v>3</v>
      </c>
      <c r="B26" s="28"/>
      <c r="C26" s="2" t="s">
        <v>22</v>
      </c>
      <c r="E26" s="2">
        <v>12</v>
      </c>
      <c r="F26" s="2">
        <f t="shared" ref="F26:F28" si="9">EXP(-2.48+2.4835*LN(E26))</f>
        <v>40.095562396040954</v>
      </c>
      <c r="H26" s="2" t="s">
        <v>37</v>
      </c>
      <c r="I26" s="2" t="s">
        <v>25</v>
      </c>
      <c r="J26" s="2" t="s">
        <v>38</v>
      </c>
      <c r="N26" s="1"/>
    </row>
    <row r="27" spans="1:31" ht="15.75" customHeight="1">
      <c r="A27" s="2">
        <v>3</v>
      </c>
      <c r="B27" s="28"/>
      <c r="C27" s="2" t="s">
        <v>22</v>
      </c>
      <c r="E27" s="2">
        <v>13</v>
      </c>
      <c r="F27" s="2">
        <f t="shared" si="9"/>
        <v>48.913416712930506</v>
      </c>
      <c r="H27" s="2">
        <f>SUM(F24:F30)</f>
        <v>4382.033362389072</v>
      </c>
      <c r="I27" s="2">
        <f>H27/2</f>
        <v>2191.016681194536</v>
      </c>
      <c r="J27" s="4">
        <v>709105.58145173395</v>
      </c>
      <c r="K27" s="2">
        <f>($I$20+$I$31+$I$36+$I$38+$I$27+$I$46+$I$59+$I$66)*(J27/800)</f>
        <v>10816877.216160448</v>
      </c>
      <c r="N27" s="1" t="s">
        <v>39</v>
      </c>
      <c r="O27" s="2">
        <f>K27/1000</f>
        <v>10816.877216160448</v>
      </c>
    </row>
    <row r="28" spans="1:31" ht="15.75" customHeight="1">
      <c r="A28" s="2">
        <v>3</v>
      </c>
      <c r="B28" s="28"/>
      <c r="C28" s="2" t="s">
        <v>22</v>
      </c>
      <c r="E28" s="2">
        <v>13</v>
      </c>
      <c r="F28" s="2">
        <f t="shared" si="9"/>
        <v>48.913416712930506</v>
      </c>
      <c r="J28" s="2">
        <f>J27/10000</f>
        <v>70.910558145173397</v>
      </c>
      <c r="L28" s="2">
        <f>O27/J28</f>
        <v>152.54254795196124</v>
      </c>
      <c r="N28" s="1"/>
    </row>
    <row r="29" spans="1:31" ht="15.75" customHeight="1">
      <c r="A29" s="2">
        <v>3</v>
      </c>
      <c r="B29" s="28"/>
      <c r="C29" s="2" t="s">
        <v>40</v>
      </c>
      <c r="E29" s="2">
        <v>14</v>
      </c>
      <c r="F29" s="2">
        <f>EXP(-2.0127+2.4342*LN(E29))</f>
        <v>82.375935696908641</v>
      </c>
      <c r="J29" s="5"/>
      <c r="N29" s="1"/>
    </row>
    <row r="30" spans="1:31" ht="15.75" customHeight="1">
      <c r="A30" s="6">
        <v>3</v>
      </c>
      <c r="B30" s="30"/>
      <c r="C30" s="6" t="s">
        <v>20</v>
      </c>
      <c r="D30" s="6">
        <v>25.05</v>
      </c>
      <c r="E30" s="6">
        <v>60.5</v>
      </c>
      <c r="F30" s="6">
        <f>EXP(-2.5356+2.4349*LN(E30))</f>
        <v>1726.629168954855</v>
      </c>
      <c r="G30" s="6"/>
      <c r="H30" s="6">
        <v>4</v>
      </c>
      <c r="I30" s="6"/>
      <c r="J30" s="6"/>
      <c r="K30" s="6"/>
      <c r="L30" s="6"/>
      <c r="M30" s="6"/>
      <c r="N30" s="7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.75" customHeight="1">
      <c r="A31" s="2">
        <v>4</v>
      </c>
      <c r="B31" s="27" t="s">
        <v>41</v>
      </c>
      <c r="C31" s="2" t="s">
        <v>42</v>
      </c>
      <c r="E31" s="2">
        <v>24</v>
      </c>
      <c r="F31" s="2">
        <f t="shared" ref="F31:F34" si="10">EXP(-2.48+2.4835*LN(E31))</f>
        <v>224.2354660952511</v>
      </c>
      <c r="H31" s="2">
        <f>SUM(F31:F34)</f>
        <v>1076.6647331672511</v>
      </c>
      <c r="I31" s="2">
        <f>H31/2</f>
        <v>538.33236658362557</v>
      </c>
      <c r="N31" s="1"/>
    </row>
    <row r="32" spans="1:31" ht="15.75" customHeight="1">
      <c r="A32" s="2">
        <v>4</v>
      </c>
      <c r="B32" s="28"/>
      <c r="C32" s="2" t="s">
        <v>42</v>
      </c>
      <c r="E32" s="2">
        <v>18</v>
      </c>
      <c r="F32" s="2">
        <f t="shared" si="10"/>
        <v>109.7536447241059</v>
      </c>
      <c r="N32" s="1"/>
    </row>
    <row r="33" spans="1:31" ht="15.75" customHeight="1">
      <c r="A33" s="2">
        <v>4</v>
      </c>
      <c r="B33" s="28"/>
      <c r="C33" s="2" t="s">
        <v>42</v>
      </c>
      <c r="E33" s="2">
        <v>25</v>
      </c>
      <c r="F33" s="2">
        <f t="shared" si="10"/>
        <v>248.16109479299888</v>
      </c>
      <c r="N33" s="1"/>
    </row>
    <row r="34" spans="1:31" ht="15.75" customHeight="1">
      <c r="A34" s="6">
        <v>4</v>
      </c>
      <c r="B34" s="30"/>
      <c r="C34" s="6" t="s">
        <v>22</v>
      </c>
      <c r="D34" s="6">
        <v>14.2</v>
      </c>
      <c r="E34" s="6">
        <v>33</v>
      </c>
      <c r="F34" s="6">
        <f t="shared" si="10"/>
        <v>494.51452755489538</v>
      </c>
      <c r="G34" s="6"/>
      <c r="H34" s="6"/>
      <c r="I34" s="6"/>
      <c r="J34" s="6"/>
      <c r="K34" s="6"/>
      <c r="L34" s="6"/>
      <c r="M34" s="6"/>
      <c r="N34" s="7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.75" customHeight="1">
      <c r="A35" s="2">
        <v>5</v>
      </c>
      <c r="B35" s="27" t="s">
        <v>43</v>
      </c>
      <c r="C35" s="2" t="s">
        <v>44</v>
      </c>
      <c r="D35" s="2">
        <v>11.31</v>
      </c>
      <c r="E35" s="2">
        <v>38</v>
      </c>
      <c r="F35" s="2">
        <f>EXP(-1.9123+2.3651*LN(E35))</f>
        <v>805.0907680219035</v>
      </c>
      <c r="H35" s="2">
        <v>5</v>
      </c>
      <c r="J35" s="2" t="s">
        <v>45</v>
      </c>
      <c r="N35" s="1"/>
    </row>
    <row r="36" spans="1:31" ht="15.75" customHeight="1">
      <c r="A36" s="6">
        <v>5</v>
      </c>
      <c r="B36" s="28"/>
      <c r="C36" s="6" t="s">
        <v>46</v>
      </c>
      <c r="D36" s="6"/>
      <c r="E36" s="6">
        <v>12</v>
      </c>
      <c r="F36" s="6">
        <f>EXP(-2.0127+2.4342*LN(E36))</f>
        <v>56.602874317473201</v>
      </c>
      <c r="G36" s="6"/>
      <c r="H36" s="6">
        <f>SUM(F35:F36)</f>
        <v>861.69364233937665</v>
      </c>
      <c r="I36" s="6">
        <f>H36/2</f>
        <v>430.84682116968833</v>
      </c>
      <c r="J36" s="6"/>
      <c r="K36" s="6">
        <f>(I36+I38)*J36/200</f>
        <v>0</v>
      </c>
      <c r="L36" s="6"/>
      <c r="M36" s="6"/>
      <c r="N36" s="7" t="s">
        <v>47</v>
      </c>
      <c r="O36" s="6">
        <f>K36/1000</f>
        <v>0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.75" customHeight="1">
      <c r="A37" s="2">
        <v>6</v>
      </c>
      <c r="B37" s="27" t="s">
        <v>48</v>
      </c>
      <c r="C37" s="2" t="s">
        <v>44</v>
      </c>
      <c r="D37" s="2">
        <v>23.63</v>
      </c>
      <c r="E37" s="2">
        <v>41</v>
      </c>
      <c r="F37" s="2">
        <f t="shared" ref="F37:F38" si="11">EXP(-1.9123+2.3651*LN(E37))</f>
        <v>963.59327816341897</v>
      </c>
      <c r="H37" s="2">
        <v>6</v>
      </c>
      <c r="J37" s="2">
        <f>J36/10000</f>
        <v>0</v>
      </c>
      <c r="L37" s="2" t="e">
        <f>O36/J37</f>
        <v>#DIV/0!</v>
      </c>
      <c r="N37" s="1"/>
    </row>
    <row r="38" spans="1:31" ht="15.75" customHeight="1">
      <c r="A38" s="6">
        <v>6</v>
      </c>
      <c r="B38" s="28"/>
      <c r="C38" s="6" t="s">
        <v>44</v>
      </c>
      <c r="D38" s="6"/>
      <c r="E38" s="6">
        <v>31</v>
      </c>
      <c r="F38" s="6">
        <f t="shared" si="11"/>
        <v>497.41422880727885</v>
      </c>
      <c r="G38" s="6"/>
      <c r="H38" s="6">
        <f>SUM(F37:F38)</f>
        <v>1461.0075069706977</v>
      </c>
      <c r="I38" s="6">
        <f>H38/2</f>
        <v>730.50375348534885</v>
      </c>
      <c r="J38" s="6"/>
      <c r="K38" s="6"/>
      <c r="L38" s="6"/>
      <c r="M38" s="6"/>
      <c r="N38" s="7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.75" customHeight="1">
      <c r="E39" s="2" t="s">
        <v>49</v>
      </c>
      <c r="N39" s="1"/>
    </row>
    <row r="40" spans="1:31" ht="15.75" customHeight="1">
      <c r="A40" s="2">
        <v>4</v>
      </c>
      <c r="C40" s="2" t="s">
        <v>50</v>
      </c>
      <c r="E40" s="2">
        <f>(1.8/2)*(0.8)*(0.7/2)*PI()</f>
        <v>0.79168134870462792</v>
      </c>
      <c r="F40" s="2">
        <f t="shared" ref="F40:F42" si="12">(-25.76+184.35*E40)*0.5*0.001</f>
        <v>6.0093228316849073E-2</v>
      </c>
      <c r="N40" s="1"/>
      <c r="P40" s="29" t="s">
        <v>51</v>
      </c>
    </row>
    <row r="41" spans="1:31" ht="15.75" customHeight="1">
      <c r="A41" s="2">
        <v>4</v>
      </c>
      <c r="C41" s="2" t="s">
        <v>50</v>
      </c>
      <c r="E41" s="2">
        <f>2*(1.5/2)*(0.8/2)*PI()</f>
        <v>1.8849555921538761</v>
      </c>
      <c r="F41" s="2">
        <f t="shared" si="12"/>
        <v>0.16086578170678353</v>
      </c>
      <c r="H41" s="2">
        <f>SUM(F40:F42)</f>
        <v>1.2179763661943119</v>
      </c>
      <c r="J41" s="2">
        <v>184045.85</v>
      </c>
      <c r="K41" s="2">
        <f>H41*J41/8</f>
        <v>28020.436949517927</v>
      </c>
      <c r="N41" s="1" t="s">
        <v>52</v>
      </c>
      <c r="O41" s="2">
        <f>K41/1000</f>
        <v>28.020436949517926</v>
      </c>
      <c r="P41" s="28"/>
    </row>
    <row r="42" spans="1:31" ht="15.75" customHeight="1">
      <c r="A42" s="6">
        <v>4</v>
      </c>
      <c r="B42" s="6"/>
      <c r="C42" s="6" t="s">
        <v>50</v>
      </c>
      <c r="D42" s="6"/>
      <c r="E42" s="6">
        <f>3*(3.1/2)*(1.5/2)*PI()</f>
        <v>10.956304379394405</v>
      </c>
      <c r="F42" s="6">
        <f t="shared" si="12"/>
        <v>0.99701735617067933</v>
      </c>
      <c r="G42" s="6"/>
      <c r="H42" s="6"/>
      <c r="I42" s="6"/>
      <c r="J42" s="6"/>
      <c r="K42" s="6"/>
      <c r="L42" s="6"/>
      <c r="M42" s="6"/>
      <c r="N42" s="6"/>
      <c r="O42" s="7" t="s">
        <v>53</v>
      </c>
      <c r="P42" s="30"/>
      <c r="Q42" s="12" t="s">
        <v>54</v>
      </c>
      <c r="R42" s="7" t="s">
        <v>55</v>
      </c>
      <c r="S42" s="7" t="s">
        <v>56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.75" customHeight="1">
      <c r="N43" s="1" t="s">
        <v>57</v>
      </c>
      <c r="O43" s="1">
        <f>SUM(O8:O42)</f>
        <v>14708.227036330085</v>
      </c>
      <c r="P43" s="13">
        <f t="shared" ref="P43:P47" si="13">O43*137.26</f>
        <v>2018851.2430066674</v>
      </c>
      <c r="Q43" s="13">
        <f t="shared" ref="Q43:Q47" si="14">O43*42</f>
        <v>617745.53552586352</v>
      </c>
      <c r="R43" s="13">
        <f t="shared" ref="R43:R47" si="15">O43*75</f>
        <v>1103117.0277247564</v>
      </c>
      <c r="S43" s="13">
        <f t="shared" ref="S43:S47" si="16">15*O43</f>
        <v>220623.40554495127</v>
      </c>
    </row>
    <row r="44" spans="1:31" ht="15.75" customHeight="1">
      <c r="N44" s="1" t="s">
        <v>58</v>
      </c>
      <c r="O44" s="1">
        <f>EXP(-1.0587+(0.8836*LN(O43)+0.284))</f>
        <v>2218.2391607941377</v>
      </c>
      <c r="P44" s="13">
        <f t="shared" si="13"/>
        <v>304475.50721060333</v>
      </c>
      <c r="Q44" s="13">
        <f t="shared" si="14"/>
        <v>93166.044753353781</v>
      </c>
      <c r="R44" s="13">
        <f t="shared" si="15"/>
        <v>166367.93705956032</v>
      </c>
      <c r="S44" s="13">
        <f t="shared" si="16"/>
        <v>33273.587411912064</v>
      </c>
    </row>
    <row r="45" spans="1:31" ht="15.75" customHeight="1">
      <c r="A45" s="2">
        <v>9</v>
      </c>
      <c r="B45" s="31"/>
      <c r="C45" s="2" t="s">
        <v>30</v>
      </c>
      <c r="E45" s="2">
        <v>48</v>
      </c>
      <c r="F45" s="2">
        <f t="shared" ref="F45:F47" si="17">EXP(-2.0127+2.4342*LN(E45))</f>
        <v>1653.3808999234295</v>
      </c>
      <c r="H45" s="2" t="s">
        <v>59</v>
      </c>
      <c r="I45" s="2" t="s">
        <v>25</v>
      </c>
      <c r="N45" s="1" t="s">
        <v>60</v>
      </c>
      <c r="O45" s="1">
        <v>19559.10642</v>
      </c>
      <c r="P45" s="13">
        <f t="shared" si="13"/>
        <v>2684682.9472091999</v>
      </c>
      <c r="Q45" s="13">
        <f t="shared" si="14"/>
        <v>821482.46964000002</v>
      </c>
      <c r="R45" s="13">
        <f t="shared" si="15"/>
        <v>1466932.9815</v>
      </c>
      <c r="S45" s="13">
        <f t="shared" si="16"/>
        <v>293386.59629999998</v>
      </c>
    </row>
    <row r="46" spans="1:31" ht="15.75" customHeight="1">
      <c r="A46" s="2">
        <v>9</v>
      </c>
      <c r="B46" s="28"/>
      <c r="C46" s="2" t="s">
        <v>30</v>
      </c>
      <c r="E46" s="2">
        <v>54</v>
      </c>
      <c r="F46" s="2">
        <f t="shared" si="17"/>
        <v>2202.3603842862535</v>
      </c>
      <c r="H46" s="2">
        <f>SUM(F45:F49)</f>
        <v>6260.0895221716819</v>
      </c>
      <c r="I46" s="2">
        <f>H46/2</f>
        <v>3130.0447610858409</v>
      </c>
      <c r="N46" s="1" t="s">
        <v>61</v>
      </c>
      <c r="O46" s="1">
        <f>SUM(O43:O45)</f>
        <v>36485.572617124228</v>
      </c>
      <c r="P46" s="13">
        <f t="shared" si="13"/>
        <v>5008009.6974264709</v>
      </c>
      <c r="Q46" s="13">
        <f t="shared" si="14"/>
        <v>1532394.0499192176</v>
      </c>
      <c r="R46" s="13">
        <f t="shared" si="15"/>
        <v>2736417.9462843169</v>
      </c>
      <c r="S46" s="13">
        <f t="shared" si="16"/>
        <v>547283.58925686346</v>
      </c>
    </row>
    <row r="47" spans="1:31" ht="15.75" customHeight="1">
      <c r="A47" s="2">
        <v>9</v>
      </c>
      <c r="B47" s="28"/>
      <c r="C47" s="2" t="s">
        <v>30</v>
      </c>
      <c r="D47" s="2">
        <v>24</v>
      </c>
      <c r="E47" s="2">
        <v>55</v>
      </c>
      <c r="F47" s="2">
        <f t="shared" si="17"/>
        <v>2302.9597892161132</v>
      </c>
      <c r="N47" s="1" t="s">
        <v>62</v>
      </c>
      <c r="O47" s="1">
        <f>O46*3.6667</f>
        <v>133781.64911520941</v>
      </c>
      <c r="P47" s="13">
        <f t="shared" si="13"/>
        <v>18362869.157553643</v>
      </c>
      <c r="Q47" s="13">
        <f t="shared" si="14"/>
        <v>5618829.2628387948</v>
      </c>
      <c r="R47" s="13">
        <f t="shared" si="15"/>
        <v>10033623.683640705</v>
      </c>
      <c r="S47" s="13">
        <f t="shared" si="16"/>
        <v>2006724.7367281411</v>
      </c>
    </row>
    <row r="48" spans="1:31" ht="15.75" customHeight="1">
      <c r="A48" s="2">
        <v>9</v>
      </c>
      <c r="B48" s="28"/>
      <c r="C48" s="2" t="s">
        <v>63</v>
      </c>
      <c r="E48" s="2">
        <v>14</v>
      </c>
      <c r="F48" s="2">
        <f>EXP(-1.9123+2.3651*LN(E48))</f>
        <v>75.893761722022475</v>
      </c>
    </row>
    <row r="49" spans="1:31" ht="15.75" customHeight="1">
      <c r="A49" s="6">
        <v>9</v>
      </c>
      <c r="B49" s="30"/>
      <c r="C49" s="6" t="s">
        <v>22</v>
      </c>
      <c r="D49" s="6"/>
      <c r="E49" s="6">
        <v>10</v>
      </c>
      <c r="F49" s="6">
        <f>EXP(-2.48+2.4835*LN(E49))</f>
        <v>25.494687023862976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.75" customHeight="1">
      <c r="A50" s="2">
        <v>10</v>
      </c>
      <c r="B50" s="31"/>
      <c r="C50" s="2" t="s">
        <v>11</v>
      </c>
      <c r="E50" s="2">
        <v>23</v>
      </c>
      <c r="F50" s="2">
        <f t="shared" ref="F50:F53" si="18">EXP(-2.0773+2.3323*LN(E50))</f>
        <v>187.84424958466482</v>
      </c>
      <c r="H50" s="2" t="s">
        <v>64</v>
      </c>
      <c r="I50" s="2" t="s">
        <v>25</v>
      </c>
    </row>
    <row r="51" spans="1:31" ht="15.75" customHeight="1">
      <c r="A51" s="2">
        <v>10</v>
      </c>
      <c r="B51" s="28"/>
      <c r="C51" s="2" t="s">
        <v>11</v>
      </c>
      <c r="E51" s="2">
        <v>33.200000000000003</v>
      </c>
      <c r="F51" s="2">
        <f t="shared" si="18"/>
        <v>442.17117267934651</v>
      </c>
      <c r="H51" s="2">
        <f>SUM(F50:F57)</f>
        <v>2690.2066043545769</v>
      </c>
      <c r="I51" s="2">
        <f>H51/2</f>
        <v>1345.1033021772885</v>
      </c>
    </row>
    <row r="52" spans="1:31" ht="15.75" customHeight="1">
      <c r="A52" s="2">
        <v>10</v>
      </c>
      <c r="B52" s="28"/>
      <c r="C52" s="2" t="s">
        <v>11</v>
      </c>
      <c r="D52" s="2">
        <v>23.93</v>
      </c>
      <c r="E52" s="2">
        <v>26</v>
      </c>
      <c r="F52" s="2">
        <f t="shared" si="18"/>
        <v>250.02441063299455</v>
      </c>
    </row>
    <row r="53" spans="1:31" ht="15.75" customHeight="1">
      <c r="A53" s="2">
        <v>10</v>
      </c>
      <c r="B53" s="28"/>
      <c r="C53" s="2" t="s">
        <v>11</v>
      </c>
      <c r="E53" s="2">
        <v>37</v>
      </c>
      <c r="F53" s="2">
        <f t="shared" si="18"/>
        <v>569.32067262789496</v>
      </c>
    </row>
    <row r="54" spans="1:31" ht="15.75" customHeight="1">
      <c r="A54" s="2">
        <v>10</v>
      </c>
      <c r="B54" s="28"/>
      <c r="C54" s="2" t="s">
        <v>65</v>
      </c>
      <c r="E54" s="2">
        <v>26</v>
      </c>
      <c r="F54" s="2">
        <f t="shared" ref="F54:F56" si="19">EXP(-2.5356+2.4349*LN(E54))</f>
        <v>220.86226245935885</v>
      </c>
    </row>
    <row r="55" spans="1:31" ht="15.75" customHeight="1">
      <c r="A55" s="2">
        <v>10</v>
      </c>
      <c r="B55" s="28"/>
      <c r="C55" s="2" t="s">
        <v>65</v>
      </c>
      <c r="E55" s="2">
        <v>33</v>
      </c>
      <c r="F55" s="2">
        <f t="shared" si="19"/>
        <v>394.66853527523932</v>
      </c>
    </row>
    <row r="56" spans="1:31" ht="15.75" customHeight="1">
      <c r="A56" s="2">
        <v>10</v>
      </c>
      <c r="B56" s="28"/>
      <c r="C56" s="2" t="s">
        <v>65</v>
      </c>
      <c r="E56" s="2">
        <v>36</v>
      </c>
      <c r="F56" s="2">
        <f t="shared" si="19"/>
        <v>487.80233045297445</v>
      </c>
    </row>
    <row r="57" spans="1:31" ht="15.75" customHeight="1">
      <c r="A57" s="6">
        <v>10</v>
      </c>
      <c r="B57" s="30"/>
      <c r="C57" s="6" t="s">
        <v>66</v>
      </c>
      <c r="D57" s="6"/>
      <c r="E57" s="6">
        <v>18</v>
      </c>
      <c r="F57" s="6">
        <f>EXP(-1.9123+2.3651*LN(E57))</f>
        <v>137.51297064210343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.75" customHeight="1">
      <c r="A58" s="2">
        <v>11</v>
      </c>
      <c r="B58" s="31"/>
      <c r="C58" s="2" t="s">
        <v>22</v>
      </c>
      <c r="E58" s="2">
        <v>21</v>
      </c>
      <c r="F58" s="2">
        <f>EXP(-2.48+2.4835*LN(E58))</f>
        <v>160.94641348509336</v>
      </c>
      <c r="H58" s="2" t="s">
        <v>67</v>
      </c>
      <c r="I58" s="2" t="s">
        <v>25</v>
      </c>
    </row>
    <row r="59" spans="1:31" ht="15.75" customHeight="1">
      <c r="A59" s="2">
        <v>11</v>
      </c>
      <c r="B59" s="28"/>
      <c r="C59" s="2" t="s">
        <v>68</v>
      </c>
      <c r="E59" s="2">
        <v>33.5</v>
      </c>
      <c r="F59" s="2">
        <f t="shared" ref="F59:F64" si="20">EXP(-2.0127+2.4342*LN(E59))</f>
        <v>688.90536283410131</v>
      </c>
      <c r="H59" s="2">
        <f>SUM(F58:F64)</f>
        <v>6742.4756250021292</v>
      </c>
      <c r="I59" s="2">
        <f>H59/2</f>
        <v>3371.2378125010646</v>
      </c>
    </row>
    <row r="60" spans="1:31" ht="15.75" customHeight="1">
      <c r="A60" s="2">
        <v>11</v>
      </c>
      <c r="B60" s="28"/>
      <c r="C60" s="2" t="s">
        <v>68</v>
      </c>
      <c r="E60" s="2">
        <v>47.5</v>
      </c>
      <c r="F60" s="2">
        <f t="shared" si="20"/>
        <v>1611.770047755027</v>
      </c>
    </row>
    <row r="61" spans="1:31" ht="15.75" customHeight="1">
      <c r="A61" s="2">
        <v>11</v>
      </c>
      <c r="B61" s="28"/>
      <c r="C61" s="2" t="s">
        <v>68</v>
      </c>
      <c r="E61" s="2">
        <v>25</v>
      </c>
      <c r="F61" s="2">
        <f t="shared" si="20"/>
        <v>337.87889514599084</v>
      </c>
    </row>
    <row r="62" spans="1:31" ht="15.75" customHeight="1">
      <c r="A62" s="2">
        <v>11</v>
      </c>
      <c r="B62" s="28"/>
      <c r="C62" s="2" t="s">
        <v>69</v>
      </c>
      <c r="D62" s="2">
        <v>25.76</v>
      </c>
      <c r="E62" s="2">
        <v>45</v>
      </c>
      <c r="F62" s="2">
        <f t="shared" si="20"/>
        <v>1413.0105267682379</v>
      </c>
    </row>
    <row r="63" spans="1:31" ht="15.75" customHeight="1">
      <c r="A63" s="2">
        <v>11</v>
      </c>
      <c r="B63" s="28"/>
      <c r="C63" s="2" t="s">
        <v>69</v>
      </c>
      <c r="E63" s="2">
        <v>43</v>
      </c>
      <c r="F63" s="2">
        <f t="shared" si="20"/>
        <v>1264.9821895068389</v>
      </c>
    </row>
    <row r="64" spans="1:31" ht="15.75" customHeight="1">
      <c r="A64" s="6">
        <v>11</v>
      </c>
      <c r="B64" s="30"/>
      <c r="C64" s="6" t="s">
        <v>69</v>
      </c>
      <c r="D64" s="6"/>
      <c r="E64" s="6">
        <v>43</v>
      </c>
      <c r="F64" s="6">
        <f t="shared" si="20"/>
        <v>1264.9821895068389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.75" customHeight="1">
      <c r="A65" s="2">
        <v>12</v>
      </c>
      <c r="B65" s="31"/>
      <c r="C65" s="2" t="s">
        <v>70</v>
      </c>
      <c r="E65" s="2">
        <v>18</v>
      </c>
      <c r="F65" s="2">
        <f t="shared" ref="F65:F68" si="21">EXP(-2.48+2.4835*LN(E65))</f>
        <v>109.7536447241059</v>
      </c>
      <c r="H65" s="2" t="s">
        <v>71</v>
      </c>
      <c r="I65" s="2" t="s">
        <v>25</v>
      </c>
    </row>
    <row r="66" spans="1:31" ht="15.75" customHeight="1">
      <c r="A66" s="2">
        <v>12</v>
      </c>
      <c r="B66" s="28"/>
      <c r="C66" s="2" t="s">
        <v>70</v>
      </c>
      <c r="E66" s="2">
        <v>21</v>
      </c>
      <c r="F66" s="2">
        <f t="shared" si="21"/>
        <v>160.94641348509336</v>
      </c>
      <c r="H66" s="2">
        <f>SUM(F65:F70)</f>
        <v>1350.2293101874325</v>
      </c>
      <c r="I66" s="2">
        <f>H66/2</f>
        <v>675.11465509371624</v>
      </c>
    </row>
    <row r="67" spans="1:31" ht="15.75" customHeight="1">
      <c r="A67" s="2">
        <v>12</v>
      </c>
      <c r="B67" s="28"/>
      <c r="C67" s="2" t="s">
        <v>70</v>
      </c>
      <c r="E67" s="2">
        <v>15</v>
      </c>
      <c r="F67" s="2">
        <f t="shared" si="21"/>
        <v>69.786646071476923</v>
      </c>
    </row>
    <row r="68" spans="1:31" ht="15.75" customHeight="1">
      <c r="A68" s="2">
        <v>12</v>
      </c>
      <c r="B68" s="28"/>
      <c r="C68" s="2" t="s">
        <v>70</v>
      </c>
      <c r="E68" s="2">
        <v>15</v>
      </c>
      <c r="F68" s="2">
        <f t="shared" si="21"/>
        <v>69.786646071476923</v>
      </c>
    </row>
    <row r="69" spans="1:31" ht="15.75" customHeight="1">
      <c r="A69" s="2">
        <v>12</v>
      </c>
      <c r="B69" s="28"/>
      <c r="C69" s="2" t="s">
        <v>30</v>
      </c>
      <c r="D69" s="2">
        <v>21.89</v>
      </c>
      <c r="E69" s="2">
        <v>33</v>
      </c>
      <c r="F69" s="2">
        <f t="shared" ref="F69:F70" si="22">EXP(-2.0127+2.4342*LN(E69))</f>
        <v>664.14380918331619</v>
      </c>
    </row>
    <row r="70" spans="1:31" ht="15.75" customHeight="1">
      <c r="A70" s="6">
        <v>12</v>
      </c>
      <c r="B70" s="30"/>
      <c r="C70" s="6" t="s">
        <v>30</v>
      </c>
      <c r="D70" s="6"/>
      <c r="E70" s="6">
        <v>23</v>
      </c>
      <c r="F70" s="6">
        <f t="shared" si="22"/>
        <v>275.81215065196324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ht="15.75" customHeight="1">
      <c r="A71" s="2">
        <v>7</v>
      </c>
      <c r="B71" s="31"/>
      <c r="C71" s="2" t="s">
        <v>72</v>
      </c>
      <c r="E71" s="2">
        <v>27</v>
      </c>
      <c r="F71" s="2">
        <f t="shared" ref="F71:F75" si="23">EXP(-2.0336+2.2592*LN(E71))</f>
        <v>224.15878171350022</v>
      </c>
      <c r="H71" s="2" t="s">
        <v>73</v>
      </c>
    </row>
    <row r="72" spans="1:31" ht="15.75" customHeight="1">
      <c r="A72" s="2">
        <v>7</v>
      </c>
      <c r="B72" s="28"/>
      <c r="C72" s="2" t="s">
        <v>72</v>
      </c>
      <c r="E72" s="2">
        <v>17</v>
      </c>
      <c r="F72" s="2">
        <f t="shared" si="23"/>
        <v>78.822271240871103</v>
      </c>
      <c r="H72" s="2">
        <f>SUM(F71:F77)</f>
        <v>889.30513838333127</v>
      </c>
      <c r="I72" s="2">
        <f>H72/2</f>
        <v>444.65256919166563</v>
      </c>
    </row>
    <row r="73" spans="1:31" ht="15.75" customHeight="1">
      <c r="A73" s="2">
        <v>7</v>
      </c>
      <c r="B73" s="28"/>
      <c r="C73" s="2" t="s">
        <v>72</v>
      </c>
      <c r="E73" s="2">
        <v>13</v>
      </c>
      <c r="F73" s="2">
        <f t="shared" si="23"/>
        <v>42.997139420546659</v>
      </c>
    </row>
    <row r="74" spans="1:31" ht="15.75" customHeight="1">
      <c r="A74" s="2">
        <v>7</v>
      </c>
      <c r="B74" s="28"/>
      <c r="C74" s="2" t="s">
        <v>72</v>
      </c>
      <c r="E74" s="2">
        <v>25.5</v>
      </c>
      <c r="F74" s="2">
        <f t="shared" si="23"/>
        <v>197.00367022136928</v>
      </c>
    </row>
    <row r="75" spans="1:31" ht="15.75" customHeight="1">
      <c r="A75" s="2">
        <v>7</v>
      </c>
      <c r="B75" s="28"/>
      <c r="C75" s="2" t="s">
        <v>72</v>
      </c>
      <c r="E75" s="2">
        <v>27.6</v>
      </c>
      <c r="F75" s="2">
        <f t="shared" si="23"/>
        <v>235.57030259728512</v>
      </c>
    </row>
    <row r="76" spans="1:31" ht="15.75" customHeight="1">
      <c r="A76" s="2">
        <v>7</v>
      </c>
      <c r="B76" s="28"/>
      <c r="C76" s="2" t="s">
        <v>22</v>
      </c>
      <c r="E76" s="2">
        <v>13.5</v>
      </c>
      <c r="F76" s="2">
        <f t="shared" ref="F76:F77" si="24">EXP(-2.48+2.4835*LN(E76))</f>
        <v>53.719702507311673</v>
      </c>
    </row>
    <row r="77" spans="1:31" ht="15.75" customHeight="1">
      <c r="A77" s="6">
        <v>7</v>
      </c>
      <c r="B77" s="30"/>
      <c r="C77" s="6" t="s">
        <v>22</v>
      </c>
      <c r="D77" s="6"/>
      <c r="E77" s="6">
        <f>SQRT(81+(10.5^2))</f>
        <v>13.829316685939331</v>
      </c>
      <c r="F77" s="6">
        <f t="shared" si="24"/>
        <v>57.033270682447167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.75" customHeight="1">
      <c r="A78" s="2">
        <v>8</v>
      </c>
      <c r="C78" s="2" t="s">
        <v>11</v>
      </c>
      <c r="E78" s="2">
        <v>52</v>
      </c>
      <c r="F78" s="2">
        <f t="shared" ref="F78:F88" si="25">EXP(-2.0773+2.3323*LN(E78))</f>
        <v>1259.1418857155802</v>
      </c>
      <c r="H78" s="2" t="s">
        <v>74</v>
      </c>
    </row>
    <row r="79" spans="1:31" ht="15.75" customHeight="1">
      <c r="A79" s="2">
        <v>8</v>
      </c>
      <c r="C79" s="2" t="s">
        <v>11</v>
      </c>
      <c r="E79" s="2">
        <v>34.5</v>
      </c>
      <c r="F79" s="2">
        <f t="shared" si="25"/>
        <v>483.61030693715895</v>
      </c>
      <c r="H79" s="2">
        <f>SUM(F78:F88)</f>
        <v>4759.9205872984503</v>
      </c>
      <c r="I79" s="2">
        <f>H79/2</f>
        <v>2379.9602936492252</v>
      </c>
    </row>
    <row r="80" spans="1:31" ht="15.75" customHeight="1">
      <c r="A80" s="2">
        <v>8</v>
      </c>
      <c r="C80" s="2" t="s">
        <v>11</v>
      </c>
      <c r="E80" s="2">
        <v>30</v>
      </c>
      <c r="F80" s="2">
        <f t="shared" si="25"/>
        <v>349.08402524916545</v>
      </c>
    </row>
    <row r="81" spans="1:31" ht="15.75" customHeight="1">
      <c r="A81" s="2">
        <v>8</v>
      </c>
      <c r="C81" s="2" t="s">
        <v>11</v>
      </c>
      <c r="E81" s="2">
        <v>27.5</v>
      </c>
      <c r="F81" s="2">
        <f t="shared" si="25"/>
        <v>284.96775077700892</v>
      </c>
    </row>
    <row r="82" spans="1:31" ht="15.75" customHeight="1">
      <c r="A82" s="2">
        <v>8</v>
      </c>
      <c r="C82" s="2" t="s">
        <v>11</v>
      </c>
      <c r="E82" s="2">
        <v>36.299999999999997</v>
      </c>
      <c r="F82" s="2">
        <f t="shared" si="25"/>
        <v>544.51555963263706</v>
      </c>
    </row>
    <row r="83" spans="1:31" ht="15.75" customHeight="1">
      <c r="A83" s="2">
        <v>8</v>
      </c>
      <c r="C83" s="2" t="s">
        <v>11</v>
      </c>
      <c r="E83" s="2">
        <v>28</v>
      </c>
      <c r="F83" s="2">
        <f t="shared" si="25"/>
        <v>297.19859312927059</v>
      </c>
    </row>
    <row r="84" spans="1:31" ht="15.75" customHeight="1">
      <c r="A84" s="2">
        <v>8</v>
      </c>
      <c r="C84" s="2" t="s">
        <v>11</v>
      </c>
      <c r="E84" s="2">
        <v>30</v>
      </c>
      <c r="F84" s="2">
        <f t="shared" si="25"/>
        <v>349.08402524916545</v>
      </c>
    </row>
    <row r="85" spans="1:31" ht="15.75" customHeight="1">
      <c r="A85" s="2">
        <v>8</v>
      </c>
      <c r="C85" s="2" t="s">
        <v>11</v>
      </c>
      <c r="E85" s="2">
        <v>24.5</v>
      </c>
      <c r="F85" s="2">
        <f t="shared" si="25"/>
        <v>217.66676928675821</v>
      </c>
    </row>
    <row r="86" spans="1:31" ht="15.75" customHeight="1">
      <c r="A86" s="2">
        <v>8</v>
      </c>
      <c r="C86" s="2" t="s">
        <v>11</v>
      </c>
      <c r="E86" s="2">
        <v>34</v>
      </c>
      <c r="F86" s="2">
        <f t="shared" si="25"/>
        <v>467.42114072653129</v>
      </c>
    </row>
    <row r="87" spans="1:31" ht="15.75" customHeight="1">
      <c r="A87" s="2">
        <v>8</v>
      </c>
      <c r="C87" s="2" t="s">
        <v>11</v>
      </c>
      <c r="E87" s="2">
        <v>23.5</v>
      </c>
      <c r="F87" s="2">
        <f t="shared" si="25"/>
        <v>197.50661594748809</v>
      </c>
    </row>
    <row r="88" spans="1:31" ht="15.75" customHeight="1">
      <c r="A88" s="6">
        <v>8</v>
      </c>
      <c r="B88" s="6"/>
      <c r="C88" s="6" t="s">
        <v>11</v>
      </c>
      <c r="D88" s="6"/>
      <c r="E88" s="6">
        <v>28.5</v>
      </c>
      <c r="F88" s="6">
        <f t="shared" si="25"/>
        <v>309.72391464768594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ht="15.75" customHeight="1"/>
    <row r="90" spans="1:31" ht="15.75" customHeight="1"/>
    <row r="91" spans="1:31" ht="15.75" customHeight="1"/>
    <row r="92" spans="1:31" ht="15.75" customHeight="1"/>
    <row r="93" spans="1:31" ht="15.75" customHeight="1"/>
    <row r="94" spans="1:31" ht="15.75" customHeight="1"/>
    <row r="95" spans="1:31" ht="15.75" customHeight="1"/>
    <row r="96" spans="1:31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O3:P4"/>
    <mergeCell ref="B16:B23"/>
    <mergeCell ref="D16:D23"/>
    <mergeCell ref="B24:B30"/>
    <mergeCell ref="B31:B34"/>
    <mergeCell ref="B58:B64"/>
    <mergeCell ref="B65:B70"/>
    <mergeCell ref="B71:B77"/>
    <mergeCell ref="B3:B15"/>
    <mergeCell ref="D3:D15"/>
    <mergeCell ref="B35:B36"/>
    <mergeCell ref="B37:B38"/>
    <mergeCell ref="P40:P42"/>
    <mergeCell ref="B45:B49"/>
    <mergeCell ref="B50:B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baseColWidth="10" defaultColWidth="14.5" defaultRowHeight="15" customHeight="1"/>
  <cols>
    <col min="1" max="1" width="16.83203125" customWidth="1"/>
    <col min="2" max="2" width="14.5" customWidth="1"/>
    <col min="3" max="3" width="19" customWidth="1"/>
    <col min="4" max="5" width="14.5" customWidth="1"/>
    <col min="6" max="6" width="18.6640625" customWidth="1"/>
    <col min="10" max="10" width="15.5" customWidth="1"/>
    <col min="14" max="14" width="18.6640625" customWidth="1"/>
  </cols>
  <sheetData>
    <row r="1" spans="1:26" ht="15.75" customHeight="1">
      <c r="A1" s="1"/>
      <c r="B1" s="3"/>
      <c r="C1" s="1"/>
      <c r="D1" s="1"/>
      <c r="E1" s="1"/>
      <c r="F1" s="1" t="s">
        <v>0</v>
      </c>
      <c r="G1" s="1"/>
      <c r="H1" s="1"/>
      <c r="I1" s="1"/>
      <c r="J1" s="1"/>
      <c r="K1" s="1"/>
      <c r="L1" s="1"/>
      <c r="M1" s="1"/>
      <c r="N1" s="1"/>
    </row>
    <row r="2" spans="1:26" ht="15.75" customHeight="1">
      <c r="A2" s="7" t="s">
        <v>1</v>
      </c>
      <c r="B2" s="14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7"/>
      <c r="J2" s="7" t="s">
        <v>8</v>
      </c>
      <c r="K2" s="7" t="s">
        <v>9</v>
      </c>
      <c r="L2" s="7"/>
      <c r="M2" s="7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2">
        <v>1</v>
      </c>
      <c r="B3" s="35" t="s">
        <v>75</v>
      </c>
      <c r="C3" s="2" t="s">
        <v>22</v>
      </c>
      <c r="D3" s="34">
        <v>17.97</v>
      </c>
      <c r="E3" s="2">
        <v>50</v>
      </c>
      <c r="F3" s="2">
        <f t="shared" ref="F3:F4" si="0">EXP(-2.48+2.4835*LN(E3))</f>
        <v>1387.8473185628759</v>
      </c>
      <c r="G3" s="34">
        <f>SUM(F3:F7)/2</f>
        <v>2757.9034894946935</v>
      </c>
      <c r="O3" s="3"/>
      <c r="P3" s="29" t="s">
        <v>51</v>
      </c>
    </row>
    <row r="4" spans="1:26" ht="15.75" customHeight="1">
      <c r="A4" s="2">
        <v>1</v>
      </c>
      <c r="B4" s="28"/>
      <c r="C4" s="2" t="s">
        <v>22</v>
      </c>
      <c r="D4" s="28"/>
      <c r="E4" s="2">
        <v>27</v>
      </c>
      <c r="F4" s="2">
        <f t="shared" si="0"/>
        <v>300.4288208067303</v>
      </c>
      <c r="G4" s="28"/>
      <c r="J4" s="16">
        <v>654324</v>
      </c>
      <c r="K4" s="2">
        <f>(SUM(G3:G31)/700)*J4</f>
        <v>8762364.9120235275</v>
      </c>
      <c r="O4" s="3"/>
      <c r="P4" s="28"/>
    </row>
    <row r="5" spans="1:26" ht="15.75" customHeight="1">
      <c r="A5" s="2">
        <v>1</v>
      </c>
      <c r="B5" s="28"/>
      <c r="C5" s="2" t="s">
        <v>68</v>
      </c>
      <c r="D5" s="28"/>
      <c r="E5" s="2">
        <v>13.5</v>
      </c>
      <c r="F5" s="2">
        <f>EXP(-2.0127+2.4342*LN(E5))</f>
        <v>75.396980840476616</v>
      </c>
      <c r="G5" s="28"/>
      <c r="O5" s="1" t="s">
        <v>53</v>
      </c>
      <c r="P5" s="30"/>
      <c r="Q5" s="12" t="s">
        <v>54</v>
      </c>
      <c r="R5" s="7" t="s">
        <v>55</v>
      </c>
      <c r="S5" s="1" t="s">
        <v>56</v>
      </c>
    </row>
    <row r="6" spans="1:26" ht="15.75" customHeight="1">
      <c r="A6" s="2">
        <v>1</v>
      </c>
      <c r="B6" s="28"/>
      <c r="C6" s="2" t="s">
        <v>76</v>
      </c>
      <c r="D6" s="28"/>
      <c r="E6" s="2">
        <v>22</v>
      </c>
      <c r="F6" s="2">
        <f t="shared" ref="F6:F7" si="1">EXP(-1.9123+2.3651*LN(E6))</f>
        <v>221.03576178045799</v>
      </c>
      <c r="G6" s="28"/>
      <c r="N6" s="1" t="s">
        <v>77</v>
      </c>
      <c r="O6" s="2">
        <f>K4/1000</f>
        <v>8762.3649120235277</v>
      </c>
      <c r="P6" s="10">
        <f t="shared" ref="P6:P10" si="2">O6*137.26</f>
        <v>1202722.2078243494</v>
      </c>
      <c r="Q6" s="10">
        <f t="shared" ref="Q6:Q10" si="3">O6*42</f>
        <v>368019.32630498818</v>
      </c>
      <c r="R6" s="10">
        <f t="shared" ref="R6:R10" si="4">O6*75</f>
        <v>657177.36840176454</v>
      </c>
      <c r="S6" s="10">
        <f t="shared" ref="S6:S10" si="5">15*O6</f>
        <v>131435.47368035291</v>
      </c>
    </row>
    <row r="7" spans="1:26" ht="15.75" customHeight="1">
      <c r="A7" s="6">
        <v>1</v>
      </c>
      <c r="B7" s="28"/>
      <c r="C7" s="6" t="s">
        <v>76</v>
      </c>
      <c r="D7" s="30"/>
      <c r="E7" s="6">
        <v>71</v>
      </c>
      <c r="F7" s="6">
        <f t="shared" si="1"/>
        <v>3531.0980969988464</v>
      </c>
      <c r="G7" s="30"/>
      <c r="H7" s="6"/>
      <c r="I7" s="6"/>
      <c r="J7" s="6"/>
      <c r="K7" s="6"/>
      <c r="L7" s="6"/>
      <c r="M7" s="6"/>
      <c r="N7" s="7" t="s">
        <v>78</v>
      </c>
      <c r="O7" s="9">
        <f>EXP(-1.0587+(0.8836*LN(O6)+0.284))</f>
        <v>1403.6288206544273</v>
      </c>
      <c r="P7" s="10">
        <f t="shared" si="2"/>
        <v>192662.09192302669</v>
      </c>
      <c r="Q7" s="10">
        <f t="shared" si="3"/>
        <v>58952.410467485948</v>
      </c>
      <c r="R7" s="10">
        <f t="shared" si="4"/>
        <v>105272.16154908204</v>
      </c>
      <c r="S7" s="10">
        <f t="shared" si="5"/>
        <v>21054.43230981641</v>
      </c>
      <c r="T7" s="6"/>
      <c r="U7" s="6"/>
      <c r="V7" s="6"/>
      <c r="W7" s="6"/>
      <c r="X7" s="6"/>
      <c r="Y7" s="6"/>
      <c r="Z7" s="6"/>
    </row>
    <row r="8" spans="1:26" ht="15.75" customHeight="1">
      <c r="A8" s="2">
        <v>4</v>
      </c>
      <c r="B8" s="35" t="s">
        <v>79</v>
      </c>
      <c r="C8" s="2" t="s">
        <v>80</v>
      </c>
      <c r="D8" s="34">
        <v>15.65</v>
      </c>
      <c r="E8" s="2">
        <v>11</v>
      </c>
      <c r="F8" s="2">
        <f t="shared" ref="F8:F9" si="6">EXP(-2.48+2.4835*LN(E8))</f>
        <v>32.3034136368194</v>
      </c>
      <c r="G8" s="34">
        <f>SUM(F8:F10)/2</f>
        <v>132.94905779874634</v>
      </c>
      <c r="N8" s="1" t="s">
        <v>60</v>
      </c>
      <c r="O8" s="2">
        <v>44299.347999999998</v>
      </c>
      <c r="P8" s="10">
        <f t="shared" si="2"/>
        <v>6080528.5064799991</v>
      </c>
      <c r="Q8" s="10">
        <f t="shared" si="3"/>
        <v>1860572.6159999999</v>
      </c>
      <c r="R8" s="10">
        <f t="shared" si="4"/>
        <v>3322451.0999999996</v>
      </c>
      <c r="S8" s="10">
        <f t="shared" si="5"/>
        <v>664490.22</v>
      </c>
    </row>
    <row r="9" spans="1:26" ht="15.75" customHeight="1">
      <c r="A9" s="2">
        <v>4</v>
      </c>
      <c r="B9" s="28"/>
      <c r="C9" s="2" t="s">
        <v>80</v>
      </c>
      <c r="D9" s="28"/>
      <c r="E9" s="2">
        <v>15</v>
      </c>
      <c r="F9" s="2">
        <f t="shared" si="6"/>
        <v>69.786646071476923</v>
      </c>
      <c r="G9" s="28"/>
      <c r="N9" s="1" t="s">
        <v>9</v>
      </c>
      <c r="O9" s="2">
        <f>SUM(O6:O8)</f>
        <v>54465.341732677953</v>
      </c>
      <c r="P9" s="10">
        <f t="shared" si="2"/>
        <v>7475912.8062273758</v>
      </c>
      <c r="Q9" s="10">
        <f t="shared" si="3"/>
        <v>2287544.3527724738</v>
      </c>
      <c r="R9" s="10">
        <f t="shared" si="4"/>
        <v>4084900.6299508465</v>
      </c>
      <c r="S9" s="10">
        <f t="shared" si="5"/>
        <v>816980.12599016924</v>
      </c>
    </row>
    <row r="10" spans="1:26" ht="15.75" customHeight="1">
      <c r="A10" s="6">
        <v>4</v>
      </c>
      <c r="B10" s="28"/>
      <c r="C10" s="6" t="s">
        <v>81</v>
      </c>
      <c r="D10" s="30"/>
      <c r="E10" s="6">
        <v>23.5</v>
      </c>
      <c r="F10" s="6">
        <f>EXP(-2.0336+2.2592*LN(E10))</f>
        <v>163.80805588919634</v>
      </c>
      <c r="G10" s="30"/>
      <c r="H10" s="6"/>
      <c r="I10" s="6"/>
      <c r="J10" s="6"/>
      <c r="K10" s="6"/>
      <c r="L10" s="6"/>
      <c r="M10" s="6"/>
      <c r="N10" s="7" t="s">
        <v>62</v>
      </c>
      <c r="O10" s="6">
        <f>O9*3.6667</f>
        <v>199708.06853121024</v>
      </c>
      <c r="P10" s="10">
        <f t="shared" si="2"/>
        <v>27411929.486593917</v>
      </c>
      <c r="Q10" s="10">
        <f t="shared" si="3"/>
        <v>8387738.8783108303</v>
      </c>
      <c r="R10" s="10">
        <f t="shared" si="4"/>
        <v>14978105.139840769</v>
      </c>
      <c r="S10" s="10">
        <f t="shared" si="5"/>
        <v>2995621.0279681538</v>
      </c>
      <c r="T10" s="6"/>
      <c r="U10" s="6"/>
      <c r="V10" s="6"/>
      <c r="W10" s="6"/>
      <c r="X10" s="6"/>
      <c r="Y10" s="6"/>
      <c r="Z10" s="6"/>
    </row>
    <row r="11" spans="1:26" ht="15.75" customHeight="1">
      <c r="A11" s="2">
        <v>5</v>
      </c>
      <c r="B11" s="35" t="s">
        <v>82</v>
      </c>
      <c r="C11" s="2" t="s">
        <v>30</v>
      </c>
      <c r="D11" s="34" t="s">
        <v>83</v>
      </c>
      <c r="E11" s="2">
        <v>34</v>
      </c>
      <c r="F11" s="2">
        <f t="shared" ref="F11:F13" si="7">EXP(-2.0127+2.4342*LN(E11))</f>
        <v>714.20268101206705</v>
      </c>
      <c r="G11" s="34">
        <f>SUM(F11:F17)/2</f>
        <v>2333.4660081709485</v>
      </c>
    </row>
    <row r="12" spans="1:26" ht="15.75" customHeight="1">
      <c r="A12" s="2">
        <v>5</v>
      </c>
      <c r="B12" s="28"/>
      <c r="C12" s="2" t="s">
        <v>84</v>
      </c>
      <c r="D12" s="28"/>
      <c r="E12" s="2">
        <v>37</v>
      </c>
      <c r="F12" s="2">
        <f t="shared" si="7"/>
        <v>877.42930058352545</v>
      </c>
      <c r="G12" s="28"/>
    </row>
    <row r="13" spans="1:26" ht="15.75" customHeight="1">
      <c r="A13" s="2">
        <v>5</v>
      </c>
      <c r="B13" s="28"/>
      <c r="C13" s="2" t="s">
        <v>84</v>
      </c>
      <c r="D13" s="28"/>
      <c r="E13" s="2">
        <v>51.62</v>
      </c>
      <c r="F13" s="2">
        <f t="shared" si="7"/>
        <v>1973.4997348384948</v>
      </c>
      <c r="G13" s="28"/>
    </row>
    <row r="14" spans="1:26" ht="15.75" customHeight="1">
      <c r="A14" s="2">
        <v>5</v>
      </c>
      <c r="B14" s="28"/>
      <c r="C14" s="2" t="s">
        <v>32</v>
      </c>
      <c r="D14" s="28"/>
      <c r="E14" s="2">
        <v>17</v>
      </c>
      <c r="F14" s="2">
        <f t="shared" ref="F14:F16" si="8">EXP(-2.48+2.4835*LN(E14))</f>
        <v>95.229078345441707</v>
      </c>
      <c r="G14" s="28"/>
    </row>
    <row r="15" spans="1:26" ht="15.75" customHeight="1">
      <c r="A15" s="2">
        <v>5</v>
      </c>
      <c r="B15" s="28"/>
      <c r="C15" s="2" t="s">
        <v>32</v>
      </c>
      <c r="D15" s="28"/>
      <c r="E15" s="2">
        <v>13.5</v>
      </c>
      <c r="F15" s="2">
        <f t="shared" si="8"/>
        <v>53.719702507311673</v>
      </c>
      <c r="G15" s="28"/>
    </row>
    <row r="16" spans="1:26" ht="15.75" customHeight="1">
      <c r="A16" s="2">
        <v>5</v>
      </c>
      <c r="B16" s="28"/>
      <c r="C16" s="2" t="s">
        <v>32</v>
      </c>
      <c r="D16" s="28"/>
      <c r="E16" s="2">
        <v>23.5</v>
      </c>
      <c r="F16" s="2">
        <f t="shared" si="8"/>
        <v>212.81229773936661</v>
      </c>
      <c r="G16" s="28"/>
    </row>
    <row r="17" spans="1:26" ht="15.75" customHeight="1">
      <c r="A17" s="6">
        <v>5</v>
      </c>
      <c r="B17" s="28"/>
      <c r="C17" s="6" t="s">
        <v>68</v>
      </c>
      <c r="D17" s="30"/>
      <c r="E17" s="6">
        <v>34.5</v>
      </c>
      <c r="F17" s="6">
        <f>EXP(-2.0127+2.4342*LN(E17))</f>
        <v>740.03922131569027</v>
      </c>
      <c r="G17" s="30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6">
        <v>6</v>
      </c>
      <c r="B18" s="17" t="s">
        <v>85</v>
      </c>
      <c r="C18" s="6" t="s">
        <v>32</v>
      </c>
      <c r="D18" s="18">
        <v>7.77</v>
      </c>
      <c r="E18" s="6">
        <v>15</v>
      </c>
      <c r="F18" s="6">
        <f>EXP(-2.48+2.4835*LN(E18))</f>
        <v>69.786646071476923</v>
      </c>
      <c r="G18" s="19">
        <f>F18/2</f>
        <v>34.893323035738462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2">
        <v>7</v>
      </c>
      <c r="B19" s="35" t="s">
        <v>86</v>
      </c>
      <c r="C19" s="2" t="s">
        <v>87</v>
      </c>
      <c r="D19" s="34">
        <v>16.25</v>
      </c>
      <c r="E19" s="2">
        <v>38.5</v>
      </c>
      <c r="F19" s="2">
        <f t="shared" ref="F19:F27" si="9">EXP(-1.9123+2.3651*LN(E19))</f>
        <v>830.37035032689084</v>
      </c>
      <c r="G19" s="34">
        <f>SUM(F19:F27)/2</f>
        <v>2612.9383291617119</v>
      </c>
    </row>
    <row r="20" spans="1:26" ht="15.75" customHeight="1">
      <c r="A20" s="2">
        <v>7</v>
      </c>
      <c r="B20" s="28"/>
      <c r="C20" s="2" t="s">
        <v>87</v>
      </c>
      <c r="D20" s="28"/>
      <c r="E20" s="2">
        <v>46.5</v>
      </c>
      <c r="F20" s="2">
        <f t="shared" si="9"/>
        <v>1297.7518036234173</v>
      </c>
      <c r="G20" s="28"/>
    </row>
    <row r="21" spans="1:26" ht="15.75" customHeight="1">
      <c r="A21" s="2">
        <v>7</v>
      </c>
      <c r="B21" s="28"/>
      <c r="C21" s="2" t="s">
        <v>87</v>
      </c>
      <c r="D21" s="28"/>
      <c r="E21" s="2">
        <v>18.5</v>
      </c>
      <c r="F21" s="2">
        <f t="shared" si="9"/>
        <v>146.71905365089043</v>
      </c>
      <c r="G21" s="28"/>
    </row>
    <row r="22" spans="1:26" ht="15.75" customHeight="1">
      <c r="A22" s="2">
        <v>7</v>
      </c>
      <c r="B22" s="28"/>
      <c r="C22" s="2" t="s">
        <v>87</v>
      </c>
      <c r="D22" s="28"/>
      <c r="E22" s="2">
        <v>35.5</v>
      </c>
      <c r="F22" s="2">
        <f t="shared" si="9"/>
        <v>685.39943180883108</v>
      </c>
      <c r="G22" s="28"/>
    </row>
    <row r="23" spans="1:26" ht="15.75" customHeight="1">
      <c r="A23" s="2">
        <v>7</v>
      </c>
      <c r="B23" s="28"/>
      <c r="C23" s="2" t="s">
        <v>87</v>
      </c>
      <c r="D23" s="28"/>
      <c r="E23" s="2">
        <v>36.5</v>
      </c>
      <c r="F23" s="2">
        <f t="shared" si="9"/>
        <v>731.94342850943326</v>
      </c>
      <c r="G23" s="28"/>
    </row>
    <row r="24" spans="1:26" ht="15.75" customHeight="1">
      <c r="A24" s="2">
        <v>7</v>
      </c>
      <c r="B24" s="28"/>
      <c r="C24" s="2" t="s">
        <v>87</v>
      </c>
      <c r="D24" s="28"/>
      <c r="E24" s="2">
        <v>37</v>
      </c>
      <c r="F24" s="2">
        <f t="shared" si="9"/>
        <v>755.87948734196209</v>
      </c>
      <c r="G24" s="28"/>
    </row>
    <row r="25" spans="1:26" ht="15.75" customHeight="1">
      <c r="A25" s="2">
        <v>7</v>
      </c>
      <c r="B25" s="28"/>
      <c r="C25" s="2" t="s">
        <v>87</v>
      </c>
      <c r="D25" s="28"/>
      <c r="E25" s="2">
        <v>21</v>
      </c>
      <c r="F25" s="2">
        <f t="shared" si="9"/>
        <v>198.00653148722199</v>
      </c>
      <c r="G25" s="28"/>
    </row>
    <row r="26" spans="1:26" ht="15.75" customHeight="1">
      <c r="A26" s="2">
        <v>7</v>
      </c>
      <c r="B26" s="28"/>
      <c r="C26" s="2" t="s">
        <v>87</v>
      </c>
      <c r="D26" s="28"/>
      <c r="E26" s="2">
        <v>27</v>
      </c>
      <c r="F26" s="2">
        <f t="shared" si="9"/>
        <v>358.77080979431889</v>
      </c>
      <c r="G26" s="28"/>
    </row>
    <row r="27" spans="1:26" ht="15.75" customHeight="1">
      <c r="A27" s="6">
        <v>7</v>
      </c>
      <c r="B27" s="28"/>
      <c r="C27" s="6" t="s">
        <v>87</v>
      </c>
      <c r="D27" s="30"/>
      <c r="E27" s="6">
        <v>22</v>
      </c>
      <c r="F27" s="6">
        <f t="shared" si="9"/>
        <v>221.03576178045799</v>
      </c>
      <c r="G27" s="30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2">
        <v>8</v>
      </c>
      <c r="B28" s="35" t="s">
        <v>88</v>
      </c>
      <c r="C28" s="2" t="s">
        <v>23</v>
      </c>
      <c r="D28" s="34">
        <v>18.579999999999998</v>
      </c>
      <c r="E28" s="2">
        <v>45.7</v>
      </c>
      <c r="F28" s="2">
        <f t="shared" ref="F28:F31" si="10">EXP(-2.48+2.4835*LN(E28))</f>
        <v>1110.0730720719037</v>
      </c>
      <c r="G28" s="34">
        <f>SUM(F28:F31)/2</f>
        <v>1501.8838158746207</v>
      </c>
    </row>
    <row r="29" spans="1:26" ht="15.75" customHeight="1">
      <c r="A29" s="2">
        <v>8</v>
      </c>
      <c r="B29" s="28"/>
      <c r="C29" s="2" t="s">
        <v>23</v>
      </c>
      <c r="D29" s="28"/>
      <c r="E29" s="2">
        <v>49</v>
      </c>
      <c r="F29" s="2">
        <f t="shared" si="10"/>
        <v>1319.9322788433051</v>
      </c>
      <c r="G29" s="28"/>
    </row>
    <row r="30" spans="1:26" ht="15.75" customHeight="1">
      <c r="A30" s="2">
        <v>8</v>
      </c>
      <c r="B30" s="28"/>
      <c r="C30" s="2" t="s">
        <v>23</v>
      </c>
      <c r="D30" s="28"/>
      <c r="E30" s="2">
        <v>34.4</v>
      </c>
      <c r="F30" s="2">
        <f t="shared" si="10"/>
        <v>548.2675938101703</v>
      </c>
      <c r="G30" s="28"/>
    </row>
    <row r="31" spans="1:26" ht="15.75" customHeight="1">
      <c r="A31" s="6">
        <v>8</v>
      </c>
      <c r="B31" s="28"/>
      <c r="C31" s="6" t="s">
        <v>22</v>
      </c>
      <c r="D31" s="30"/>
      <c r="E31" s="6">
        <v>10</v>
      </c>
      <c r="F31" s="6">
        <f t="shared" si="10"/>
        <v>25.494687023862976</v>
      </c>
      <c r="G31" s="30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B32" s="15"/>
    </row>
    <row r="33" spans="1:2" ht="15.75" customHeight="1">
      <c r="A33" s="2" t="s">
        <v>89</v>
      </c>
      <c r="B33" s="15"/>
    </row>
    <row r="34" spans="1:2" ht="15.75" customHeight="1">
      <c r="A34" s="15" t="s">
        <v>90</v>
      </c>
      <c r="B34" s="15" t="s">
        <v>91</v>
      </c>
    </row>
    <row r="35" spans="1:2" ht="15.75" customHeight="1">
      <c r="A35" s="15" t="s">
        <v>92</v>
      </c>
      <c r="B35" s="15" t="s">
        <v>91</v>
      </c>
    </row>
    <row r="36" spans="1:2" ht="15.75" customHeight="1">
      <c r="B36" s="15"/>
    </row>
    <row r="37" spans="1:2" ht="15.75" customHeight="1">
      <c r="B37" s="15"/>
    </row>
    <row r="38" spans="1:2" ht="15.75" customHeight="1">
      <c r="B38" s="15"/>
    </row>
    <row r="39" spans="1:2" ht="15.75" customHeight="1">
      <c r="B39" s="15"/>
    </row>
    <row r="40" spans="1:2" ht="15.75" customHeight="1">
      <c r="B40" s="15"/>
    </row>
    <row r="41" spans="1:2" ht="15.75" customHeight="1">
      <c r="B41" s="15"/>
    </row>
    <row r="42" spans="1:2" ht="15.75" customHeight="1">
      <c r="B42" s="15"/>
    </row>
    <row r="43" spans="1:2" ht="15.75" customHeight="1">
      <c r="B43" s="15"/>
    </row>
    <row r="44" spans="1:2" ht="15.75" customHeight="1">
      <c r="B44" s="15"/>
    </row>
    <row r="45" spans="1:2" ht="15.75" customHeight="1">
      <c r="B45" s="15"/>
    </row>
    <row r="46" spans="1:2" ht="15.75" customHeight="1">
      <c r="B46" s="15"/>
    </row>
    <row r="47" spans="1:2" ht="15.75" customHeight="1">
      <c r="B47" s="15"/>
    </row>
    <row r="48" spans="1:2" ht="15.75" customHeight="1">
      <c r="B48" s="15"/>
    </row>
    <row r="49" spans="2:2" ht="15.75" customHeight="1">
      <c r="B49" s="15"/>
    </row>
    <row r="50" spans="2:2" ht="15.75" customHeight="1">
      <c r="B50" s="15"/>
    </row>
    <row r="51" spans="2:2" ht="15.75" customHeight="1">
      <c r="B51" s="15"/>
    </row>
    <row r="52" spans="2:2" ht="15.75" customHeight="1">
      <c r="B52" s="15"/>
    </row>
    <row r="53" spans="2:2" ht="15.75" customHeight="1">
      <c r="B53" s="15"/>
    </row>
    <row r="54" spans="2:2" ht="15.75" customHeight="1">
      <c r="B54" s="15"/>
    </row>
    <row r="55" spans="2:2" ht="15.75" customHeight="1">
      <c r="B55" s="15"/>
    </row>
    <row r="56" spans="2:2" ht="15.75" customHeight="1">
      <c r="B56" s="15"/>
    </row>
    <row r="57" spans="2:2" ht="15.75" customHeight="1">
      <c r="B57" s="15"/>
    </row>
    <row r="58" spans="2:2" ht="15.75" customHeight="1">
      <c r="B58" s="15"/>
    </row>
    <row r="59" spans="2:2" ht="15.75" customHeight="1">
      <c r="B59" s="15"/>
    </row>
    <row r="60" spans="2:2" ht="15.75" customHeight="1">
      <c r="B60" s="15"/>
    </row>
    <row r="61" spans="2:2" ht="15.75" customHeight="1">
      <c r="B61" s="15"/>
    </row>
    <row r="62" spans="2:2" ht="15.75" customHeight="1">
      <c r="B62" s="15"/>
    </row>
    <row r="63" spans="2:2" ht="15.75" customHeight="1">
      <c r="B63" s="15"/>
    </row>
    <row r="64" spans="2:2" ht="15.75" customHeight="1">
      <c r="B64" s="15"/>
    </row>
    <row r="65" spans="2:2" ht="15.75" customHeight="1">
      <c r="B65" s="15"/>
    </row>
    <row r="66" spans="2:2" ht="15.75" customHeight="1">
      <c r="B66" s="15"/>
    </row>
    <row r="67" spans="2:2" ht="15.75" customHeight="1">
      <c r="B67" s="15"/>
    </row>
    <row r="68" spans="2:2" ht="15.75" customHeight="1">
      <c r="B68" s="15"/>
    </row>
    <row r="69" spans="2:2" ht="15.75" customHeight="1">
      <c r="B69" s="15"/>
    </row>
    <row r="70" spans="2:2" ht="15.75" customHeight="1">
      <c r="B70" s="15"/>
    </row>
    <row r="71" spans="2:2" ht="15.75" customHeight="1">
      <c r="B71" s="15"/>
    </row>
    <row r="72" spans="2:2" ht="15.75" customHeight="1">
      <c r="B72" s="15"/>
    </row>
    <row r="73" spans="2:2" ht="15.75" customHeight="1">
      <c r="B73" s="15"/>
    </row>
    <row r="74" spans="2:2" ht="15.75" customHeight="1">
      <c r="B74" s="15"/>
    </row>
    <row r="75" spans="2:2" ht="15.75" customHeight="1">
      <c r="B75" s="15"/>
    </row>
    <row r="76" spans="2:2" ht="15.75" customHeight="1">
      <c r="B76" s="15"/>
    </row>
    <row r="77" spans="2:2" ht="15.75" customHeight="1">
      <c r="B77" s="15"/>
    </row>
    <row r="78" spans="2:2" ht="15.75" customHeight="1">
      <c r="B78" s="15"/>
    </row>
    <row r="79" spans="2:2" ht="15.75" customHeight="1">
      <c r="B79" s="15"/>
    </row>
    <row r="80" spans="2:2" ht="15.75" customHeight="1">
      <c r="B80" s="15"/>
    </row>
    <row r="81" spans="2:2" ht="15.75" customHeight="1">
      <c r="B81" s="15"/>
    </row>
    <row r="82" spans="2:2" ht="15.75" customHeight="1">
      <c r="B82" s="15"/>
    </row>
    <row r="83" spans="2:2" ht="15.75" customHeight="1">
      <c r="B83" s="15"/>
    </row>
    <row r="84" spans="2:2" ht="15.75" customHeight="1">
      <c r="B84" s="15"/>
    </row>
    <row r="85" spans="2:2" ht="15.75" customHeight="1">
      <c r="B85" s="15"/>
    </row>
    <row r="86" spans="2:2" ht="15.75" customHeight="1">
      <c r="B86" s="15"/>
    </row>
    <row r="87" spans="2:2" ht="15.75" customHeight="1">
      <c r="B87" s="15"/>
    </row>
    <row r="88" spans="2:2" ht="15.75" customHeight="1">
      <c r="B88" s="15"/>
    </row>
    <row r="89" spans="2:2" ht="15.75" customHeight="1">
      <c r="B89" s="15"/>
    </row>
    <row r="90" spans="2:2" ht="15.75" customHeight="1">
      <c r="B90" s="15"/>
    </row>
    <row r="91" spans="2:2" ht="15.75" customHeight="1">
      <c r="B91" s="15"/>
    </row>
    <row r="92" spans="2:2" ht="15.75" customHeight="1">
      <c r="B92" s="15"/>
    </row>
    <row r="93" spans="2:2" ht="15.75" customHeight="1">
      <c r="B93" s="15"/>
    </row>
    <row r="94" spans="2:2" ht="15.75" customHeight="1">
      <c r="B94" s="15"/>
    </row>
    <row r="95" spans="2:2" ht="15.75" customHeight="1">
      <c r="B95" s="15"/>
    </row>
    <row r="96" spans="2:2" ht="15.75" customHeight="1">
      <c r="B96" s="15"/>
    </row>
    <row r="97" spans="2:2" ht="15.75" customHeight="1">
      <c r="B97" s="15"/>
    </row>
    <row r="98" spans="2:2" ht="15.75" customHeight="1">
      <c r="B98" s="15"/>
    </row>
    <row r="99" spans="2:2" ht="15.75" customHeight="1">
      <c r="B99" s="15"/>
    </row>
    <row r="100" spans="2:2" ht="15.75" customHeight="1">
      <c r="B100" s="15"/>
    </row>
    <row r="101" spans="2:2" ht="15.75" customHeight="1">
      <c r="B101" s="15"/>
    </row>
    <row r="102" spans="2:2" ht="15.75" customHeight="1">
      <c r="B102" s="15"/>
    </row>
    <row r="103" spans="2:2" ht="15.75" customHeight="1">
      <c r="B103" s="15"/>
    </row>
    <row r="104" spans="2:2" ht="15.75" customHeight="1">
      <c r="B104" s="15"/>
    </row>
    <row r="105" spans="2:2" ht="15.75" customHeight="1">
      <c r="B105" s="15"/>
    </row>
    <row r="106" spans="2:2" ht="15.75" customHeight="1">
      <c r="B106" s="15"/>
    </row>
    <row r="107" spans="2:2" ht="15.75" customHeight="1">
      <c r="B107" s="15"/>
    </row>
    <row r="108" spans="2:2" ht="15.75" customHeight="1">
      <c r="B108" s="15"/>
    </row>
    <row r="109" spans="2:2" ht="15.75" customHeight="1">
      <c r="B109" s="15"/>
    </row>
    <row r="110" spans="2:2" ht="15.75" customHeight="1">
      <c r="B110" s="15"/>
    </row>
    <row r="111" spans="2:2" ht="15.75" customHeight="1">
      <c r="B111" s="15"/>
    </row>
    <row r="112" spans="2:2" ht="15.75" customHeight="1">
      <c r="B112" s="15"/>
    </row>
    <row r="113" spans="2:2" ht="15.75" customHeight="1">
      <c r="B113" s="15"/>
    </row>
    <row r="114" spans="2:2" ht="15.75" customHeight="1">
      <c r="B114" s="15"/>
    </row>
    <row r="115" spans="2:2" ht="15.75" customHeight="1">
      <c r="B115" s="15"/>
    </row>
    <row r="116" spans="2:2" ht="15.75" customHeight="1">
      <c r="B116" s="15"/>
    </row>
    <row r="117" spans="2:2" ht="15.75" customHeight="1">
      <c r="B117" s="15"/>
    </row>
    <row r="118" spans="2:2" ht="15.75" customHeight="1">
      <c r="B118" s="15"/>
    </row>
    <row r="119" spans="2:2" ht="15.75" customHeight="1">
      <c r="B119" s="15"/>
    </row>
    <row r="120" spans="2:2" ht="15.75" customHeight="1">
      <c r="B120" s="15"/>
    </row>
    <row r="121" spans="2:2" ht="15.75" customHeight="1">
      <c r="B121" s="15"/>
    </row>
    <row r="122" spans="2:2" ht="15.75" customHeight="1">
      <c r="B122" s="15"/>
    </row>
    <row r="123" spans="2:2" ht="15.75" customHeight="1">
      <c r="B123" s="15"/>
    </row>
    <row r="124" spans="2:2" ht="15.75" customHeight="1">
      <c r="B124" s="15"/>
    </row>
    <row r="125" spans="2:2" ht="15.75" customHeight="1">
      <c r="B125" s="15"/>
    </row>
    <row r="126" spans="2:2" ht="15.75" customHeight="1">
      <c r="B126" s="15"/>
    </row>
    <row r="127" spans="2:2" ht="15.75" customHeight="1">
      <c r="B127" s="15"/>
    </row>
    <row r="128" spans="2:2" ht="15.75" customHeight="1">
      <c r="B128" s="15"/>
    </row>
    <row r="129" spans="2:2" ht="15.75" customHeight="1">
      <c r="B129" s="15"/>
    </row>
    <row r="130" spans="2:2" ht="15.75" customHeight="1">
      <c r="B130" s="15"/>
    </row>
    <row r="131" spans="2:2" ht="15.75" customHeight="1">
      <c r="B131" s="15"/>
    </row>
    <row r="132" spans="2:2" ht="15.75" customHeight="1">
      <c r="B132" s="15"/>
    </row>
    <row r="133" spans="2:2" ht="15.75" customHeight="1">
      <c r="B133" s="15"/>
    </row>
    <row r="134" spans="2:2" ht="15.75" customHeight="1">
      <c r="B134" s="15"/>
    </row>
    <row r="135" spans="2:2" ht="15.75" customHeight="1">
      <c r="B135" s="15"/>
    </row>
    <row r="136" spans="2:2" ht="15.75" customHeight="1">
      <c r="B136" s="15"/>
    </row>
    <row r="137" spans="2:2" ht="15.75" customHeight="1">
      <c r="B137" s="15"/>
    </row>
    <row r="138" spans="2:2" ht="15.75" customHeight="1">
      <c r="B138" s="15"/>
    </row>
    <row r="139" spans="2:2" ht="15.75" customHeight="1">
      <c r="B139" s="15"/>
    </row>
    <row r="140" spans="2:2" ht="15.75" customHeight="1">
      <c r="B140" s="15"/>
    </row>
    <row r="141" spans="2:2" ht="15.75" customHeight="1">
      <c r="B141" s="15"/>
    </row>
    <row r="142" spans="2:2" ht="15.75" customHeight="1">
      <c r="B142" s="15"/>
    </row>
    <row r="143" spans="2:2" ht="15.75" customHeight="1">
      <c r="B143" s="15"/>
    </row>
    <row r="144" spans="2:2" ht="15.75" customHeight="1">
      <c r="B144" s="15"/>
    </row>
    <row r="145" spans="2:2" ht="15.75" customHeight="1">
      <c r="B145" s="15"/>
    </row>
    <row r="146" spans="2:2" ht="15.75" customHeight="1">
      <c r="B146" s="15"/>
    </row>
    <row r="147" spans="2:2" ht="15.75" customHeight="1">
      <c r="B147" s="15"/>
    </row>
    <row r="148" spans="2:2" ht="15.75" customHeight="1">
      <c r="B148" s="15"/>
    </row>
    <row r="149" spans="2:2" ht="15.75" customHeight="1">
      <c r="B149" s="15"/>
    </row>
    <row r="150" spans="2:2" ht="15.75" customHeight="1">
      <c r="B150" s="15"/>
    </row>
    <row r="151" spans="2:2" ht="15.75" customHeight="1">
      <c r="B151" s="15"/>
    </row>
    <row r="152" spans="2:2" ht="15.75" customHeight="1">
      <c r="B152" s="15"/>
    </row>
    <row r="153" spans="2:2" ht="15.75" customHeight="1">
      <c r="B153" s="15"/>
    </row>
    <row r="154" spans="2:2" ht="15.75" customHeight="1">
      <c r="B154" s="15"/>
    </row>
    <row r="155" spans="2:2" ht="15.75" customHeight="1">
      <c r="B155" s="15"/>
    </row>
    <row r="156" spans="2:2" ht="15.75" customHeight="1">
      <c r="B156" s="15"/>
    </row>
    <row r="157" spans="2:2" ht="15.75" customHeight="1">
      <c r="B157" s="15"/>
    </row>
    <row r="158" spans="2:2" ht="15.75" customHeight="1">
      <c r="B158" s="15"/>
    </row>
    <row r="159" spans="2:2" ht="15.75" customHeight="1">
      <c r="B159" s="15"/>
    </row>
    <row r="160" spans="2:2" ht="15.75" customHeight="1">
      <c r="B160" s="15"/>
    </row>
    <row r="161" spans="2:2" ht="15.75" customHeight="1">
      <c r="B161" s="15"/>
    </row>
    <row r="162" spans="2:2" ht="15.75" customHeight="1">
      <c r="B162" s="15"/>
    </row>
    <row r="163" spans="2:2" ht="15.75" customHeight="1">
      <c r="B163" s="15"/>
    </row>
    <row r="164" spans="2:2" ht="15.75" customHeight="1">
      <c r="B164" s="15"/>
    </row>
    <row r="165" spans="2:2" ht="15.75" customHeight="1">
      <c r="B165" s="15"/>
    </row>
    <row r="166" spans="2:2" ht="15.75" customHeight="1">
      <c r="B166" s="15"/>
    </row>
    <row r="167" spans="2:2" ht="15.75" customHeight="1">
      <c r="B167" s="15"/>
    </row>
    <row r="168" spans="2:2" ht="15.75" customHeight="1">
      <c r="B168" s="15"/>
    </row>
    <row r="169" spans="2:2" ht="15.75" customHeight="1">
      <c r="B169" s="15"/>
    </row>
    <row r="170" spans="2:2" ht="15.75" customHeight="1">
      <c r="B170" s="15"/>
    </row>
    <row r="171" spans="2:2" ht="15.75" customHeight="1">
      <c r="B171" s="15"/>
    </row>
    <row r="172" spans="2:2" ht="15.75" customHeight="1">
      <c r="B172" s="15"/>
    </row>
    <row r="173" spans="2:2" ht="15.75" customHeight="1">
      <c r="B173" s="15"/>
    </row>
    <row r="174" spans="2:2" ht="15.75" customHeight="1">
      <c r="B174" s="15"/>
    </row>
    <row r="175" spans="2:2" ht="15.75" customHeight="1">
      <c r="B175" s="15"/>
    </row>
    <row r="176" spans="2:2" ht="15.75" customHeight="1">
      <c r="B176" s="15"/>
    </row>
    <row r="177" spans="2:2" ht="15.75" customHeight="1">
      <c r="B177" s="15"/>
    </row>
    <row r="178" spans="2:2" ht="15.75" customHeight="1">
      <c r="B178" s="15"/>
    </row>
    <row r="179" spans="2:2" ht="15.75" customHeight="1">
      <c r="B179" s="15"/>
    </row>
    <row r="180" spans="2:2" ht="15.75" customHeight="1">
      <c r="B180" s="15"/>
    </row>
    <row r="181" spans="2:2" ht="15.75" customHeight="1">
      <c r="B181" s="15"/>
    </row>
    <row r="182" spans="2:2" ht="15.75" customHeight="1">
      <c r="B182" s="15"/>
    </row>
    <row r="183" spans="2:2" ht="15.75" customHeight="1">
      <c r="B183" s="15"/>
    </row>
    <row r="184" spans="2:2" ht="15.75" customHeight="1">
      <c r="B184" s="15"/>
    </row>
    <row r="185" spans="2:2" ht="15.75" customHeight="1">
      <c r="B185" s="15"/>
    </row>
    <row r="186" spans="2:2" ht="15.75" customHeight="1">
      <c r="B186" s="15"/>
    </row>
    <row r="187" spans="2:2" ht="15.75" customHeight="1">
      <c r="B187" s="15"/>
    </row>
    <row r="188" spans="2:2" ht="15.75" customHeight="1">
      <c r="B188" s="15"/>
    </row>
    <row r="189" spans="2:2" ht="15.75" customHeight="1">
      <c r="B189" s="15"/>
    </row>
    <row r="190" spans="2:2" ht="15.75" customHeight="1">
      <c r="B190" s="15"/>
    </row>
    <row r="191" spans="2:2" ht="15.75" customHeight="1">
      <c r="B191" s="15"/>
    </row>
    <row r="192" spans="2:2" ht="15.75" customHeight="1">
      <c r="B192" s="15"/>
    </row>
    <row r="193" spans="2:2" ht="15.75" customHeight="1">
      <c r="B193" s="15"/>
    </row>
    <row r="194" spans="2:2" ht="15.75" customHeight="1">
      <c r="B194" s="15"/>
    </row>
    <row r="195" spans="2:2" ht="15.75" customHeight="1">
      <c r="B195" s="15"/>
    </row>
    <row r="196" spans="2:2" ht="15.75" customHeight="1">
      <c r="B196" s="15"/>
    </row>
    <row r="197" spans="2:2" ht="15.75" customHeight="1">
      <c r="B197" s="15"/>
    </row>
    <row r="198" spans="2:2" ht="15.75" customHeight="1">
      <c r="B198" s="15"/>
    </row>
    <row r="199" spans="2:2" ht="15.75" customHeight="1">
      <c r="B199" s="15"/>
    </row>
    <row r="200" spans="2:2" ht="15.75" customHeight="1">
      <c r="B200" s="15"/>
    </row>
    <row r="201" spans="2:2" ht="15.75" customHeight="1">
      <c r="B201" s="15"/>
    </row>
    <row r="202" spans="2:2" ht="15.75" customHeight="1">
      <c r="B202" s="15"/>
    </row>
    <row r="203" spans="2:2" ht="15.75" customHeight="1">
      <c r="B203" s="15"/>
    </row>
    <row r="204" spans="2:2" ht="15.75" customHeight="1">
      <c r="B204" s="15"/>
    </row>
    <row r="205" spans="2:2" ht="15.75" customHeight="1">
      <c r="B205" s="15"/>
    </row>
    <row r="206" spans="2:2" ht="15.75" customHeight="1">
      <c r="B206" s="15"/>
    </row>
    <row r="207" spans="2:2" ht="15.75" customHeight="1">
      <c r="B207" s="15"/>
    </row>
    <row r="208" spans="2:2" ht="15.75" customHeight="1">
      <c r="B208" s="15"/>
    </row>
    <row r="209" spans="2:2" ht="15.75" customHeight="1">
      <c r="B209" s="15"/>
    </row>
    <row r="210" spans="2:2" ht="15.75" customHeight="1">
      <c r="B210" s="15"/>
    </row>
    <row r="211" spans="2:2" ht="15.75" customHeight="1">
      <c r="B211" s="15"/>
    </row>
    <row r="212" spans="2:2" ht="15.75" customHeight="1">
      <c r="B212" s="15"/>
    </row>
    <row r="213" spans="2:2" ht="15.75" customHeight="1">
      <c r="B213" s="15"/>
    </row>
    <row r="214" spans="2:2" ht="15.75" customHeight="1">
      <c r="B214" s="15"/>
    </row>
    <row r="215" spans="2:2" ht="15.75" customHeight="1">
      <c r="B215" s="15"/>
    </row>
    <row r="216" spans="2:2" ht="15.75" customHeight="1">
      <c r="B216" s="15"/>
    </row>
    <row r="217" spans="2:2" ht="15.75" customHeight="1">
      <c r="B217" s="15"/>
    </row>
    <row r="218" spans="2:2" ht="15.75" customHeight="1">
      <c r="B218" s="15"/>
    </row>
    <row r="219" spans="2:2" ht="15.75" customHeight="1">
      <c r="B219" s="15"/>
    </row>
    <row r="220" spans="2:2" ht="15.75" customHeight="1">
      <c r="B220" s="15"/>
    </row>
    <row r="221" spans="2:2" ht="15.75" customHeight="1">
      <c r="B221" s="15"/>
    </row>
    <row r="222" spans="2:2" ht="15.75" customHeight="1">
      <c r="B222" s="15"/>
    </row>
    <row r="223" spans="2:2" ht="15.75" customHeight="1">
      <c r="B223" s="15"/>
    </row>
    <row r="224" spans="2:2" ht="15.75" customHeight="1">
      <c r="B224" s="15"/>
    </row>
    <row r="225" spans="2:2" ht="15.75" customHeight="1">
      <c r="B225" s="15"/>
    </row>
    <row r="226" spans="2:2" ht="15.75" customHeight="1">
      <c r="B226" s="15"/>
    </row>
    <row r="227" spans="2:2" ht="15.75" customHeight="1">
      <c r="B227" s="15"/>
    </row>
    <row r="228" spans="2:2" ht="15.75" customHeight="1">
      <c r="B228" s="15"/>
    </row>
    <row r="229" spans="2:2" ht="15.75" customHeight="1">
      <c r="B229" s="15"/>
    </row>
    <row r="230" spans="2:2" ht="15.75" customHeight="1">
      <c r="B230" s="15"/>
    </row>
    <row r="231" spans="2:2" ht="15.75" customHeight="1">
      <c r="B231" s="15"/>
    </row>
    <row r="232" spans="2:2" ht="15.75" customHeight="1">
      <c r="B232" s="15"/>
    </row>
    <row r="233" spans="2:2" ht="15.75" customHeight="1">
      <c r="B233" s="15"/>
    </row>
    <row r="234" spans="2:2" ht="15.75" customHeight="1">
      <c r="B234" s="15"/>
    </row>
    <row r="235" spans="2:2" ht="15.75" customHeight="1">
      <c r="B235" s="15"/>
    </row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P3:P5"/>
    <mergeCell ref="B8:B10"/>
    <mergeCell ref="G8:G10"/>
    <mergeCell ref="B11:B17"/>
    <mergeCell ref="G11:G17"/>
    <mergeCell ref="B28:B31"/>
    <mergeCell ref="D28:D31"/>
    <mergeCell ref="G28:G31"/>
    <mergeCell ref="B3:B7"/>
    <mergeCell ref="D3:D7"/>
    <mergeCell ref="G3:G7"/>
    <mergeCell ref="D8:D10"/>
    <mergeCell ref="D11:D17"/>
    <mergeCell ref="B19:B27"/>
    <mergeCell ref="D19:D27"/>
    <mergeCell ref="G19:G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D1:I1000"/>
  <sheetViews>
    <sheetView workbookViewId="0"/>
  </sheetViews>
  <sheetFormatPr baseColWidth="10" defaultColWidth="14.5" defaultRowHeight="15" customHeight="1"/>
  <cols>
    <col min="1" max="6" width="14.5" customWidth="1"/>
  </cols>
  <sheetData>
    <row r="1" spans="4:9" ht="15.75" customHeight="1">
      <c r="F1" s="29" t="s">
        <v>51</v>
      </c>
    </row>
    <row r="2" spans="4:9" ht="15.75" customHeight="1">
      <c r="F2" s="28"/>
    </row>
    <row r="3" spans="4:9" ht="15.75" customHeight="1">
      <c r="E3" s="1" t="s">
        <v>53</v>
      </c>
      <c r="F3" s="30"/>
      <c r="G3" s="12" t="s">
        <v>54</v>
      </c>
      <c r="H3" s="7" t="s">
        <v>55</v>
      </c>
      <c r="I3" s="1" t="s">
        <v>56</v>
      </c>
    </row>
    <row r="4" spans="4:9" ht="15.75" customHeight="1">
      <c r="D4" s="1" t="s">
        <v>60</v>
      </c>
      <c r="E4" s="2">
        <v>59485.3056</v>
      </c>
      <c r="F4" s="10">
        <f t="shared" ref="F4:F6" si="0">137*E4</f>
        <v>8149486.8672000002</v>
      </c>
      <c r="G4" s="10">
        <f t="shared" ref="G4:G6" si="1">42*E4</f>
        <v>2498382.8352000001</v>
      </c>
      <c r="H4" s="10">
        <f t="shared" ref="H4:H6" si="2">75*E4</f>
        <v>4461397.92</v>
      </c>
      <c r="I4" s="10">
        <f t="shared" ref="I4:I6" si="3">15*E4</f>
        <v>892279.58400000003</v>
      </c>
    </row>
    <row r="5" spans="4:9" ht="15.75" customHeight="1">
      <c r="D5" s="1" t="s">
        <v>9</v>
      </c>
      <c r="E5" s="2">
        <v>59485.3056</v>
      </c>
      <c r="F5" s="10">
        <f t="shared" si="0"/>
        <v>8149486.8672000002</v>
      </c>
      <c r="G5" s="10">
        <f t="shared" si="1"/>
        <v>2498382.8352000001</v>
      </c>
      <c r="H5" s="10">
        <f t="shared" si="2"/>
        <v>4461397.92</v>
      </c>
      <c r="I5" s="10">
        <f t="shared" si="3"/>
        <v>892279.58400000003</v>
      </c>
    </row>
    <row r="6" spans="4:9" ht="15.75" customHeight="1">
      <c r="D6" s="1" t="s">
        <v>93</v>
      </c>
      <c r="E6" s="2">
        <f>E5*3.6667</f>
        <v>218114.77004351999</v>
      </c>
      <c r="F6" s="10">
        <f t="shared" si="0"/>
        <v>29881723.49596224</v>
      </c>
      <c r="G6" s="10">
        <f t="shared" si="1"/>
        <v>9160820.3418278396</v>
      </c>
      <c r="H6" s="10">
        <f t="shared" si="2"/>
        <v>16358607.753263999</v>
      </c>
      <c r="I6" s="10">
        <f t="shared" si="3"/>
        <v>3271721.5506528001</v>
      </c>
    </row>
    <row r="7" spans="4:9" ht="15.75" customHeight="1">
      <c r="F7" s="10"/>
      <c r="G7" s="10"/>
      <c r="H7" s="10"/>
    </row>
    <row r="8" spans="4:9" ht="15.75" customHeight="1">
      <c r="F8" s="10"/>
      <c r="G8" s="10"/>
      <c r="H8" s="10"/>
    </row>
    <row r="9" spans="4:9" ht="15.75" customHeight="1"/>
    <row r="10" spans="4:9" ht="15.75" customHeight="1"/>
    <row r="11" spans="4:9" ht="15.75" customHeight="1"/>
    <row r="12" spans="4:9" ht="15.75" customHeight="1"/>
    <row r="13" spans="4:9" ht="15.75" customHeight="1"/>
    <row r="14" spans="4:9" ht="15.75" customHeight="1"/>
    <row r="15" spans="4:9" ht="15.75" customHeight="1"/>
    <row r="16" spans="4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F1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R1000"/>
  <sheetViews>
    <sheetView workbookViewId="0"/>
  </sheetViews>
  <sheetFormatPr baseColWidth="10" defaultColWidth="14.5" defaultRowHeight="15" customHeight="1"/>
  <cols>
    <col min="1" max="2" width="14.5" customWidth="1"/>
    <col min="3" max="3" width="19.5" customWidth="1"/>
    <col min="4" max="6" width="14.5" customWidth="1"/>
  </cols>
  <sheetData>
    <row r="1" spans="1:14" ht="15.75" customHeight="1">
      <c r="A1" s="1"/>
      <c r="B1" s="3"/>
      <c r="C1" s="1"/>
      <c r="D1" s="1"/>
      <c r="E1" s="1"/>
      <c r="F1" s="1" t="s">
        <v>0</v>
      </c>
    </row>
    <row r="2" spans="1:14" ht="15.75" customHeight="1">
      <c r="A2" s="1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1" t="s">
        <v>94</v>
      </c>
    </row>
    <row r="3" spans="1:14" ht="15.75" customHeight="1">
      <c r="A3" s="2">
        <v>1</v>
      </c>
      <c r="B3" s="35" t="s">
        <v>95</v>
      </c>
      <c r="C3" s="20" t="s">
        <v>96</v>
      </c>
      <c r="E3" s="2">
        <v>45.5</v>
      </c>
      <c r="F3" s="2" t="s">
        <v>97</v>
      </c>
      <c r="G3" s="9">
        <f t="shared" ref="G3:G8" si="0">EXP(-2.5356+2.4349*LN(E3))</f>
        <v>862.76965409536706</v>
      </c>
      <c r="H3" s="2">
        <f t="shared" ref="H3:H66" si="1">G3/2</f>
        <v>431.38482704768353</v>
      </c>
    </row>
    <row r="4" spans="1:14" ht="15.75" customHeight="1">
      <c r="A4" s="2">
        <v>1</v>
      </c>
      <c r="B4" s="28"/>
      <c r="C4" s="20" t="s">
        <v>96</v>
      </c>
      <c r="E4" s="2">
        <v>41</v>
      </c>
      <c r="F4" s="2" t="s">
        <v>97</v>
      </c>
      <c r="G4" s="9">
        <f t="shared" si="0"/>
        <v>669.53043622011921</v>
      </c>
      <c r="H4" s="2">
        <f t="shared" si="1"/>
        <v>334.76521811005961</v>
      </c>
      <c r="I4" s="2"/>
      <c r="J4" s="2" t="s">
        <v>98</v>
      </c>
      <c r="M4" s="2" t="s">
        <v>99</v>
      </c>
    </row>
    <row r="5" spans="1:14" ht="15.75" customHeight="1">
      <c r="A5" s="2">
        <v>1</v>
      </c>
      <c r="B5" s="28"/>
      <c r="C5" s="20" t="s">
        <v>96</v>
      </c>
      <c r="E5" s="2">
        <v>38</v>
      </c>
      <c r="F5" s="2" t="s">
        <v>97</v>
      </c>
      <c r="G5" s="9">
        <f t="shared" si="0"/>
        <v>556.43955046699898</v>
      </c>
      <c r="H5" s="2">
        <f t="shared" si="1"/>
        <v>278.21977523349949</v>
      </c>
      <c r="J5" s="2">
        <f>SUM(H3:H9)</f>
        <v>2115.2270207225342</v>
      </c>
      <c r="K5" s="2" t="s">
        <v>100</v>
      </c>
      <c r="M5" s="2" t="s">
        <v>101</v>
      </c>
      <c r="N5" s="2" t="s">
        <v>53</v>
      </c>
    </row>
    <row r="6" spans="1:14" ht="15.75" customHeight="1">
      <c r="A6" s="2">
        <v>1</v>
      </c>
      <c r="B6" s="28"/>
      <c r="C6" s="20" t="s">
        <v>96</v>
      </c>
      <c r="E6" s="2">
        <v>38.5</v>
      </c>
      <c r="F6" s="2" t="s">
        <v>97</v>
      </c>
      <c r="G6" s="9">
        <f t="shared" si="0"/>
        <v>574.43546109963336</v>
      </c>
      <c r="H6" s="2">
        <f t="shared" si="1"/>
        <v>287.21773054981668</v>
      </c>
      <c r="I6" s="2" t="s">
        <v>102</v>
      </c>
      <c r="K6" s="16">
        <v>462408</v>
      </c>
      <c r="M6" s="2">
        <f>(J24+J29+J39+J48+J53)*(K6/500)</f>
        <v>21034337.49480423</v>
      </c>
      <c r="N6" s="2">
        <f>M6/1000</f>
        <v>21034.337494804229</v>
      </c>
    </row>
    <row r="7" spans="1:14" ht="15.75" customHeight="1">
      <c r="A7" s="2">
        <v>1</v>
      </c>
      <c r="B7" s="28"/>
      <c r="C7" s="20" t="s">
        <v>96</v>
      </c>
      <c r="E7" s="2">
        <v>42.5</v>
      </c>
      <c r="F7" s="2" t="s">
        <v>97</v>
      </c>
      <c r="G7" s="9">
        <f t="shared" si="0"/>
        <v>730.74712851730817</v>
      </c>
      <c r="H7" s="2">
        <f t="shared" si="1"/>
        <v>365.37356425865408</v>
      </c>
    </row>
    <row r="8" spans="1:14" ht="15.75" customHeight="1">
      <c r="A8" s="2">
        <v>1</v>
      </c>
      <c r="B8" s="28"/>
      <c r="C8" s="20" t="s">
        <v>96</v>
      </c>
      <c r="E8" s="2">
        <v>42</v>
      </c>
      <c r="F8" s="2" t="s">
        <v>97</v>
      </c>
      <c r="G8" s="9">
        <f t="shared" si="0"/>
        <v>709.99061636320539</v>
      </c>
      <c r="H8" s="2">
        <f t="shared" si="1"/>
        <v>354.9953081816027</v>
      </c>
    </row>
    <row r="9" spans="1:14" ht="15.75" customHeight="1">
      <c r="A9" s="2">
        <v>1</v>
      </c>
      <c r="B9" s="28"/>
      <c r="C9" s="20" t="s">
        <v>76</v>
      </c>
      <c r="E9" s="2">
        <v>16.7</v>
      </c>
      <c r="F9" s="2" t="s">
        <v>103</v>
      </c>
      <c r="G9" s="9">
        <f>EXP(-2.0127+2.4342*LN(E9))</f>
        <v>126.54119468243636</v>
      </c>
      <c r="H9" s="2">
        <f t="shared" si="1"/>
        <v>63.270597341218178</v>
      </c>
      <c r="M9" s="2" t="s">
        <v>104</v>
      </c>
    </row>
    <row r="10" spans="1:14" ht="15.75" customHeight="1">
      <c r="A10" s="2">
        <v>2</v>
      </c>
      <c r="B10" s="35" t="s">
        <v>105</v>
      </c>
      <c r="C10" s="21" t="s">
        <v>96</v>
      </c>
      <c r="E10" s="2">
        <v>40</v>
      </c>
      <c r="F10" s="2" t="s">
        <v>97</v>
      </c>
      <c r="G10" s="9">
        <f t="shared" ref="G10:G13" si="2">EXP(-2.5356+2.4349*LN(E10))</f>
        <v>630.46181014308968</v>
      </c>
      <c r="H10" s="2">
        <f t="shared" si="1"/>
        <v>315.23090507154484</v>
      </c>
      <c r="K10" s="2" t="s">
        <v>106</v>
      </c>
      <c r="M10" s="2" t="s">
        <v>101</v>
      </c>
      <c r="N10" s="2" t="s">
        <v>53</v>
      </c>
    </row>
    <row r="11" spans="1:14" ht="15.75" customHeight="1">
      <c r="A11" s="2">
        <v>2</v>
      </c>
      <c r="B11" s="28"/>
      <c r="C11" s="21" t="s">
        <v>96</v>
      </c>
      <c r="E11" s="2">
        <v>39.5</v>
      </c>
      <c r="F11" s="2" t="s">
        <v>97</v>
      </c>
      <c r="G11" s="9">
        <f t="shared" si="2"/>
        <v>611.44469287620655</v>
      </c>
      <c r="H11" s="2">
        <f t="shared" si="1"/>
        <v>305.72234643810327</v>
      </c>
      <c r="J11" s="2" t="s">
        <v>107</v>
      </c>
      <c r="K11" s="16">
        <v>172239</v>
      </c>
      <c r="M11" s="2">
        <f>(J5+J12+J17+J33+J57)*(K11/500)</f>
        <v>2798674.3859573253</v>
      </c>
      <c r="N11" s="2">
        <f>M11/1000</f>
        <v>2798.6743859573253</v>
      </c>
    </row>
    <row r="12" spans="1:14" ht="15.75" customHeight="1">
      <c r="A12" s="2">
        <v>2</v>
      </c>
      <c r="B12" s="28"/>
      <c r="C12" s="21" t="s">
        <v>96</v>
      </c>
      <c r="E12" s="2">
        <v>37</v>
      </c>
      <c r="F12" s="2" t="s">
        <v>97</v>
      </c>
      <c r="G12" s="9">
        <f t="shared" si="2"/>
        <v>521.4555445709301</v>
      </c>
      <c r="H12" s="2">
        <f t="shared" si="1"/>
        <v>260.72777228546505</v>
      </c>
      <c r="I12" s="2" t="s">
        <v>102</v>
      </c>
      <c r="J12" s="2">
        <f>SUM(H10:H15)</f>
        <v>1256.7014649690261</v>
      </c>
    </row>
    <row r="13" spans="1:14" ht="15.75" customHeight="1">
      <c r="A13" s="2">
        <v>2</v>
      </c>
      <c r="B13" s="28"/>
      <c r="C13" s="21" t="s">
        <v>96</v>
      </c>
      <c r="E13" s="2">
        <v>37.5</v>
      </c>
      <c r="F13" s="2" t="s">
        <v>97</v>
      </c>
      <c r="G13" s="9">
        <f t="shared" si="2"/>
        <v>538.78022272187002</v>
      </c>
      <c r="H13" s="2">
        <f t="shared" si="1"/>
        <v>269.39011136093501</v>
      </c>
    </row>
    <row r="14" spans="1:14" ht="15.75" customHeight="1">
      <c r="A14" s="2">
        <v>2</v>
      </c>
      <c r="B14" s="28"/>
      <c r="C14" s="20" t="s">
        <v>32</v>
      </c>
      <c r="E14" s="2">
        <v>13</v>
      </c>
      <c r="F14" s="2" t="s">
        <v>108</v>
      </c>
      <c r="G14" s="9">
        <f>EXP(-2.48+2.4835*LN(E14))</f>
        <v>48.913416712930506</v>
      </c>
      <c r="H14" s="2">
        <f t="shared" si="1"/>
        <v>24.456708356465253</v>
      </c>
    </row>
    <row r="15" spans="1:14" ht="15.75" customHeight="1">
      <c r="A15" s="2">
        <v>2</v>
      </c>
      <c r="B15" s="28"/>
      <c r="C15" s="21" t="s">
        <v>76</v>
      </c>
      <c r="E15" s="2">
        <v>18.5</v>
      </c>
      <c r="F15" s="2" t="s">
        <v>103</v>
      </c>
      <c r="G15" s="9">
        <f>EXP(-2.0127+2.4342*LN(E15))</f>
        <v>162.34724291302584</v>
      </c>
      <c r="H15" s="2">
        <f t="shared" si="1"/>
        <v>81.173621456512919</v>
      </c>
    </row>
    <row r="16" spans="1:14" ht="15.75" customHeight="1">
      <c r="A16" s="2">
        <v>3</v>
      </c>
      <c r="B16" s="35" t="s">
        <v>109</v>
      </c>
      <c r="C16" s="20" t="s">
        <v>20</v>
      </c>
      <c r="E16" s="2">
        <v>53.7</v>
      </c>
      <c r="F16" s="2" t="s">
        <v>97</v>
      </c>
      <c r="G16" s="9">
        <f t="shared" ref="G16:G17" si="3">EXP(-2.5356+2.4349*LN(E16))</f>
        <v>1291.5680701108488</v>
      </c>
      <c r="H16" s="2">
        <f t="shared" si="1"/>
        <v>645.7840350554244</v>
      </c>
      <c r="J16" s="2" t="s">
        <v>110</v>
      </c>
    </row>
    <row r="17" spans="1:18" ht="15.75" customHeight="1">
      <c r="A17" s="2">
        <v>3</v>
      </c>
      <c r="B17" s="28"/>
      <c r="C17" s="20" t="s">
        <v>20</v>
      </c>
      <c r="E17" s="2">
        <v>39</v>
      </c>
      <c r="F17" s="2" t="s">
        <v>97</v>
      </c>
      <c r="G17" s="9">
        <f t="shared" si="3"/>
        <v>592.76987359017471</v>
      </c>
      <c r="H17" s="2">
        <f t="shared" si="1"/>
        <v>296.38493679508736</v>
      </c>
      <c r="J17" s="2">
        <f>SUM(H16:H22)</f>
        <v>1492.0235372283453</v>
      </c>
      <c r="O17" s="29" t="s">
        <v>51</v>
      </c>
    </row>
    <row r="18" spans="1:18" ht="15.75" customHeight="1">
      <c r="A18" s="2">
        <v>3</v>
      </c>
      <c r="B18" s="28"/>
      <c r="C18" s="21" t="s">
        <v>76</v>
      </c>
      <c r="E18" s="2">
        <v>11</v>
      </c>
      <c r="F18" s="2" t="s">
        <v>103</v>
      </c>
      <c r="G18" s="9">
        <f t="shared" ref="G18:G22" si="4">EXP(-2.0127+2.4342*LN(E18))</f>
        <v>45.798744269409916</v>
      </c>
      <c r="H18" s="2">
        <f t="shared" si="1"/>
        <v>22.899372134704958</v>
      </c>
      <c r="O18" s="28"/>
    </row>
    <row r="19" spans="1:18" ht="15.75" customHeight="1">
      <c r="A19" s="2">
        <v>3</v>
      </c>
      <c r="B19" s="28"/>
      <c r="C19" s="21" t="s">
        <v>76</v>
      </c>
      <c r="E19" s="2">
        <v>19</v>
      </c>
      <c r="F19" s="2" t="s">
        <v>103</v>
      </c>
      <c r="G19" s="9">
        <f t="shared" si="4"/>
        <v>173.23574644554768</v>
      </c>
      <c r="H19" s="2">
        <f t="shared" si="1"/>
        <v>86.617873222773838</v>
      </c>
      <c r="I19" s="2" t="s">
        <v>102</v>
      </c>
      <c r="N19" s="1" t="s">
        <v>53</v>
      </c>
      <c r="O19" s="30"/>
      <c r="P19" s="12" t="s">
        <v>54</v>
      </c>
      <c r="Q19" s="7" t="s">
        <v>55</v>
      </c>
      <c r="R19" s="1" t="s">
        <v>56</v>
      </c>
    </row>
    <row r="20" spans="1:18" ht="15.75" customHeight="1">
      <c r="A20" s="2">
        <v>3</v>
      </c>
      <c r="B20" s="28"/>
      <c r="C20" s="21" t="s">
        <v>76</v>
      </c>
      <c r="E20" s="2">
        <v>20</v>
      </c>
      <c r="F20" s="2" t="s">
        <v>103</v>
      </c>
      <c r="G20" s="9">
        <f t="shared" si="4"/>
        <v>196.27397214992942</v>
      </c>
      <c r="H20" s="2">
        <f t="shared" si="1"/>
        <v>98.13698607496471</v>
      </c>
      <c r="M20" s="1" t="s">
        <v>111</v>
      </c>
      <c r="N20" s="2">
        <f>N11+N6</f>
        <v>23833.011880761554</v>
      </c>
      <c r="O20" s="10">
        <f t="shared" ref="O20:O24" si="5">137*N20</f>
        <v>3265122.6276643327</v>
      </c>
      <c r="P20" s="10">
        <f t="shared" ref="P20:P24" si="6">42*N20</f>
        <v>1000986.4989919853</v>
      </c>
      <c r="Q20" s="10">
        <f t="shared" ref="Q20:Q24" si="7">75*N20</f>
        <v>1787475.8910571167</v>
      </c>
      <c r="R20" s="10">
        <f t="shared" ref="R20:R24" si="8">15*N20</f>
        <v>357495.17821142334</v>
      </c>
    </row>
    <row r="21" spans="1:18" ht="15.75" customHeight="1">
      <c r="A21" s="2">
        <v>3</v>
      </c>
      <c r="B21" s="28"/>
      <c r="C21" s="21" t="s">
        <v>76</v>
      </c>
      <c r="E21" s="2">
        <v>31</v>
      </c>
      <c r="F21" s="2" t="s">
        <v>103</v>
      </c>
      <c r="G21" s="9">
        <f t="shared" si="4"/>
        <v>570.38504662249682</v>
      </c>
      <c r="H21" s="2">
        <f t="shared" si="1"/>
        <v>285.19252331124841</v>
      </c>
      <c r="M21" s="1" t="s">
        <v>112</v>
      </c>
      <c r="N21" s="9">
        <f>EXP(-1.0587+(0.8836*LN(N20)+0.284))</f>
        <v>3398.0312376551847</v>
      </c>
      <c r="O21" s="10">
        <f t="shared" si="5"/>
        <v>465530.27955876029</v>
      </c>
      <c r="P21" s="10">
        <f t="shared" si="6"/>
        <v>142717.31198151776</v>
      </c>
      <c r="Q21" s="10">
        <f t="shared" si="7"/>
        <v>254852.34282413885</v>
      </c>
      <c r="R21" s="10">
        <f t="shared" si="8"/>
        <v>50970.468564827766</v>
      </c>
    </row>
    <row r="22" spans="1:18" ht="15.75" customHeight="1">
      <c r="A22" s="2">
        <v>3</v>
      </c>
      <c r="B22" s="28"/>
      <c r="C22" s="21" t="s">
        <v>76</v>
      </c>
      <c r="E22" s="2">
        <v>16</v>
      </c>
      <c r="F22" s="2" t="s">
        <v>103</v>
      </c>
      <c r="G22" s="9">
        <f t="shared" si="4"/>
        <v>114.01562126828323</v>
      </c>
      <c r="H22" s="2">
        <f t="shared" si="1"/>
        <v>57.007810634141613</v>
      </c>
      <c r="M22" s="1" t="s">
        <v>60</v>
      </c>
      <c r="N22" s="2">
        <v>2377.0315129999999</v>
      </c>
      <c r="O22" s="10">
        <f t="shared" si="5"/>
        <v>325653.31728099997</v>
      </c>
      <c r="P22" s="10">
        <f t="shared" si="6"/>
        <v>99835.323546</v>
      </c>
      <c r="Q22" s="10">
        <f t="shared" si="7"/>
        <v>178277.36347499999</v>
      </c>
      <c r="R22" s="10">
        <f t="shared" si="8"/>
        <v>35655.472694999997</v>
      </c>
    </row>
    <row r="23" spans="1:18" ht="15.75" customHeight="1">
      <c r="A23" s="2">
        <v>4</v>
      </c>
      <c r="B23" s="35" t="s">
        <v>113</v>
      </c>
      <c r="C23" s="20" t="s">
        <v>70</v>
      </c>
      <c r="E23" s="2">
        <v>88</v>
      </c>
      <c r="F23" s="2" t="s">
        <v>108</v>
      </c>
      <c r="G23" s="9">
        <f t="shared" ref="G23:G24" si="9">EXP(-2.48+2.4835*LN(E23))</f>
        <v>5650.3116321750822</v>
      </c>
      <c r="H23" s="2">
        <f t="shared" si="1"/>
        <v>2825.1558160875411</v>
      </c>
      <c r="J23" s="2" t="s">
        <v>114</v>
      </c>
      <c r="M23" s="1" t="s">
        <v>9</v>
      </c>
      <c r="N23" s="2">
        <f>SUM(N20:N22)</f>
        <v>29608.074631416741</v>
      </c>
      <c r="O23" s="10">
        <f t="shared" si="5"/>
        <v>4056306.2245040936</v>
      </c>
      <c r="P23" s="10">
        <f t="shared" si="6"/>
        <v>1243539.1345195032</v>
      </c>
      <c r="Q23" s="10">
        <f t="shared" si="7"/>
        <v>2220605.5973562556</v>
      </c>
      <c r="R23" s="10">
        <f t="shared" si="8"/>
        <v>444121.11947125109</v>
      </c>
    </row>
    <row r="24" spans="1:18" ht="15.75" customHeight="1">
      <c r="A24" s="2">
        <v>4</v>
      </c>
      <c r="B24" s="28"/>
      <c r="C24" s="20" t="s">
        <v>70</v>
      </c>
      <c r="E24" s="2">
        <v>53</v>
      </c>
      <c r="F24" s="2" t="s">
        <v>108</v>
      </c>
      <c r="G24" s="9">
        <f t="shared" si="9"/>
        <v>1603.9425439529714</v>
      </c>
      <c r="H24" s="2">
        <f t="shared" si="1"/>
        <v>801.9712719764857</v>
      </c>
      <c r="J24" s="2">
        <f>SUM(H23:H27)</f>
        <v>3836.6847232392056</v>
      </c>
      <c r="M24" s="1" t="s">
        <v>93</v>
      </c>
      <c r="N24" s="2">
        <f>N23*3.6667</f>
        <v>108563.92725101576</v>
      </c>
      <c r="O24" s="10">
        <f t="shared" si="5"/>
        <v>14873258.033389159</v>
      </c>
      <c r="P24" s="10">
        <f t="shared" si="6"/>
        <v>4559684.9445426622</v>
      </c>
      <c r="Q24" s="10">
        <f t="shared" si="7"/>
        <v>8142294.5438261824</v>
      </c>
      <c r="R24" s="10">
        <f t="shared" si="8"/>
        <v>1628458.9087652364</v>
      </c>
    </row>
    <row r="25" spans="1:18" ht="15.75" customHeight="1">
      <c r="A25" s="2">
        <v>4</v>
      </c>
      <c r="B25" s="28"/>
      <c r="C25" s="21" t="s">
        <v>76</v>
      </c>
      <c r="E25" s="2">
        <v>15</v>
      </c>
      <c r="F25" s="2" t="s">
        <v>103</v>
      </c>
      <c r="G25" s="9">
        <f t="shared" ref="G25:G26" si="10">EXP(-2.0127+2.4342*LN(E25))</f>
        <v>97.439902127553196</v>
      </c>
      <c r="H25" s="2">
        <f t="shared" si="1"/>
        <v>48.719951063776598</v>
      </c>
      <c r="I25" s="2" t="s">
        <v>115</v>
      </c>
    </row>
    <row r="26" spans="1:18" ht="15.75" customHeight="1">
      <c r="A26" s="2">
        <v>4</v>
      </c>
      <c r="B26" s="28"/>
      <c r="C26" s="21" t="s">
        <v>76</v>
      </c>
      <c r="E26" s="2">
        <v>15</v>
      </c>
      <c r="F26" s="2" t="s">
        <v>103</v>
      </c>
      <c r="G26" s="9">
        <f t="shared" si="10"/>
        <v>97.439902127553196</v>
      </c>
      <c r="H26" s="2">
        <f t="shared" si="1"/>
        <v>48.719951063776598</v>
      </c>
    </row>
    <row r="27" spans="1:18" ht="15.75" customHeight="1">
      <c r="A27" s="2">
        <v>4</v>
      </c>
      <c r="B27" s="28"/>
      <c r="C27" s="20" t="s">
        <v>22</v>
      </c>
      <c r="E27" s="2">
        <v>24</v>
      </c>
      <c r="F27" s="2" t="s">
        <v>108</v>
      </c>
      <c r="G27" s="9">
        <f>EXP(-2.48+2.4835*LN(E27))</f>
        <v>224.2354660952511</v>
      </c>
      <c r="H27" s="2">
        <f t="shared" si="1"/>
        <v>112.11773304762555</v>
      </c>
    </row>
    <row r="28" spans="1:18" ht="15.75" customHeight="1">
      <c r="A28" s="2">
        <v>5</v>
      </c>
      <c r="B28" s="35" t="s">
        <v>116</v>
      </c>
      <c r="C28" s="20" t="s">
        <v>30</v>
      </c>
      <c r="E28" s="2">
        <v>66</v>
      </c>
      <c r="F28" s="2" t="s">
        <v>103</v>
      </c>
      <c r="G28" s="9">
        <f t="shared" ref="G28:G31" si="11">EXP(-2.0127+2.4342*LN(E28))</f>
        <v>3589.4618690308521</v>
      </c>
      <c r="H28" s="2">
        <f t="shared" si="1"/>
        <v>1794.730934515426</v>
      </c>
      <c r="J28" s="2" t="s">
        <v>117</v>
      </c>
    </row>
    <row r="29" spans="1:18" ht="15.75" customHeight="1">
      <c r="A29" s="2">
        <v>5</v>
      </c>
      <c r="B29" s="28"/>
      <c r="C29" s="20" t="s">
        <v>30</v>
      </c>
      <c r="E29" s="2">
        <v>61</v>
      </c>
      <c r="F29" s="2" t="s">
        <v>103</v>
      </c>
      <c r="G29" s="9">
        <f t="shared" si="11"/>
        <v>2963.0936696057952</v>
      </c>
      <c r="H29" s="2">
        <f t="shared" si="1"/>
        <v>1481.5468348028976</v>
      </c>
      <c r="I29" s="2" t="s">
        <v>115</v>
      </c>
      <c r="J29" s="2">
        <f>SUM(H28:H31)</f>
        <v>4131.2696564387752</v>
      </c>
    </row>
    <row r="30" spans="1:18" ht="15.75" customHeight="1">
      <c r="A30" s="2">
        <v>5</v>
      </c>
      <c r="B30" s="28"/>
      <c r="C30" s="20" t="s">
        <v>30</v>
      </c>
      <c r="E30" s="2">
        <v>48</v>
      </c>
      <c r="F30" s="2" t="s">
        <v>103</v>
      </c>
      <c r="G30" s="9">
        <f t="shared" si="11"/>
        <v>1653.3808999234295</v>
      </c>
      <c r="H30" s="2">
        <f t="shared" si="1"/>
        <v>826.69044996171476</v>
      </c>
    </row>
    <row r="31" spans="1:18" ht="15.75" customHeight="1">
      <c r="A31" s="2">
        <v>5</v>
      </c>
      <c r="B31" s="28"/>
      <c r="C31" s="21" t="s">
        <v>76</v>
      </c>
      <c r="E31" s="2">
        <v>12</v>
      </c>
      <c r="F31" s="2" t="s">
        <v>103</v>
      </c>
      <c r="G31" s="9">
        <f t="shared" si="11"/>
        <v>56.602874317473201</v>
      </c>
      <c r="H31" s="2">
        <f t="shared" si="1"/>
        <v>28.301437158736601</v>
      </c>
    </row>
    <row r="32" spans="1:18" ht="15.75" customHeight="1">
      <c r="A32" s="2">
        <v>6</v>
      </c>
      <c r="B32" s="35" t="s">
        <v>118</v>
      </c>
      <c r="C32" s="20" t="s">
        <v>65</v>
      </c>
      <c r="E32" s="2">
        <v>33</v>
      </c>
      <c r="F32" s="2" t="s">
        <v>97</v>
      </c>
      <c r="G32" s="9">
        <f t="shared" ref="G32:G37" si="12">EXP(-2.5356+2.4349*LN(E32))</f>
        <v>394.66853527523932</v>
      </c>
      <c r="H32" s="2">
        <f t="shared" si="1"/>
        <v>197.33426763761966</v>
      </c>
      <c r="J32" s="2" t="s">
        <v>119</v>
      </c>
    </row>
    <row r="33" spans="1:10" ht="15.75" customHeight="1">
      <c r="A33" s="2">
        <v>6</v>
      </c>
      <c r="B33" s="28"/>
      <c r="C33" s="20" t="s">
        <v>65</v>
      </c>
      <c r="E33" s="2">
        <v>37</v>
      </c>
      <c r="F33" s="2" t="s">
        <v>97</v>
      </c>
      <c r="G33" s="9">
        <f t="shared" si="12"/>
        <v>521.4555445709301</v>
      </c>
      <c r="H33" s="2">
        <f t="shared" si="1"/>
        <v>260.72777228546505</v>
      </c>
      <c r="J33" s="2">
        <f>SUM(H32:H37)</f>
        <v>1188.663574701651</v>
      </c>
    </row>
    <row r="34" spans="1:10" ht="15.75" customHeight="1">
      <c r="A34" s="2">
        <v>6</v>
      </c>
      <c r="B34" s="28"/>
      <c r="C34" s="20" t="s">
        <v>65</v>
      </c>
      <c r="E34" s="2">
        <v>36</v>
      </c>
      <c r="F34" s="2" t="s">
        <v>97</v>
      </c>
      <c r="G34" s="9">
        <f t="shared" si="12"/>
        <v>487.80233045297445</v>
      </c>
      <c r="H34" s="2">
        <f t="shared" si="1"/>
        <v>243.90116522648722</v>
      </c>
      <c r="I34" s="2" t="s">
        <v>120</v>
      </c>
    </row>
    <row r="35" spans="1:10" ht="15.75" customHeight="1">
      <c r="A35" s="2">
        <v>6</v>
      </c>
      <c r="B35" s="28"/>
      <c r="C35" s="20" t="s">
        <v>65</v>
      </c>
      <c r="E35" s="2">
        <v>36</v>
      </c>
      <c r="F35" s="2" t="s">
        <v>97</v>
      </c>
      <c r="G35" s="9">
        <f t="shared" si="12"/>
        <v>487.80233045297445</v>
      </c>
      <c r="H35" s="2">
        <f t="shared" si="1"/>
        <v>243.90116522648722</v>
      </c>
    </row>
    <row r="36" spans="1:10" ht="15.75" customHeight="1">
      <c r="A36" s="2">
        <v>6</v>
      </c>
      <c r="B36" s="28"/>
      <c r="C36" s="20" t="s">
        <v>65</v>
      </c>
      <c r="E36" s="2">
        <v>30</v>
      </c>
      <c r="F36" s="2" t="s">
        <v>97</v>
      </c>
      <c r="G36" s="9">
        <f t="shared" si="12"/>
        <v>312.92874241608808</v>
      </c>
      <c r="H36" s="2">
        <f t="shared" si="1"/>
        <v>156.46437120804404</v>
      </c>
    </row>
    <row r="37" spans="1:10" ht="15.75" customHeight="1">
      <c r="A37" s="2">
        <v>6</v>
      </c>
      <c r="B37" s="28"/>
      <c r="C37" s="20" t="s">
        <v>65</v>
      </c>
      <c r="E37" s="2">
        <v>23.5</v>
      </c>
      <c r="F37" s="2" t="s">
        <v>97</v>
      </c>
      <c r="G37" s="9">
        <f t="shared" si="12"/>
        <v>172.66966623509563</v>
      </c>
      <c r="H37" s="2">
        <f t="shared" si="1"/>
        <v>86.334833117547817</v>
      </c>
    </row>
    <row r="38" spans="1:10" ht="15.75" customHeight="1">
      <c r="A38" s="2">
        <v>6</v>
      </c>
      <c r="B38" s="28"/>
      <c r="C38" s="20" t="s">
        <v>76</v>
      </c>
      <c r="E38" s="2">
        <v>15</v>
      </c>
      <c r="F38" s="2" t="s">
        <v>103</v>
      </c>
      <c r="G38" s="9">
        <f t="shared" ref="G38:G50" si="13">EXP(-2.0127+2.4342*LN(E38))</f>
        <v>97.439902127553196</v>
      </c>
      <c r="H38" s="2">
        <f t="shared" si="1"/>
        <v>48.719951063776598</v>
      </c>
      <c r="J38" s="2" t="s">
        <v>121</v>
      </c>
    </row>
    <row r="39" spans="1:10" ht="15.75" customHeight="1">
      <c r="A39" s="2">
        <v>7</v>
      </c>
      <c r="B39" s="35" t="s">
        <v>122</v>
      </c>
      <c r="C39" s="20" t="s">
        <v>30</v>
      </c>
      <c r="E39" s="2">
        <v>84.5</v>
      </c>
      <c r="F39" s="2" t="s">
        <v>103</v>
      </c>
      <c r="G39" s="9">
        <f t="shared" si="13"/>
        <v>6550.1326802229596</v>
      </c>
      <c r="H39" s="2">
        <f t="shared" si="1"/>
        <v>3275.0663401114798</v>
      </c>
      <c r="J39" s="2">
        <f>SUM(H38:H46)</f>
        <v>11574.737289628634</v>
      </c>
    </row>
    <row r="40" spans="1:10" ht="15.75" customHeight="1">
      <c r="A40" s="2">
        <v>7</v>
      </c>
      <c r="B40" s="28"/>
      <c r="C40" s="20" t="s">
        <v>30</v>
      </c>
      <c r="E40" s="2">
        <v>45</v>
      </c>
      <c r="F40" s="2" t="s">
        <v>103</v>
      </c>
      <c r="G40" s="9">
        <f t="shared" si="13"/>
        <v>1413.0105267682379</v>
      </c>
      <c r="H40" s="2">
        <f t="shared" si="1"/>
        <v>706.50526338411896</v>
      </c>
    </row>
    <row r="41" spans="1:10" ht="15.75" customHeight="1">
      <c r="A41" s="2">
        <v>7</v>
      </c>
      <c r="B41" s="28"/>
      <c r="C41" s="20" t="s">
        <v>30</v>
      </c>
      <c r="E41" s="2">
        <v>83</v>
      </c>
      <c r="F41" s="2" t="s">
        <v>103</v>
      </c>
      <c r="G41" s="9">
        <f t="shared" si="13"/>
        <v>6270.6908282292952</v>
      </c>
      <c r="H41" s="2">
        <f t="shared" si="1"/>
        <v>3135.3454141146476</v>
      </c>
    </row>
    <row r="42" spans="1:10" ht="15.75" customHeight="1">
      <c r="A42" s="2">
        <v>7</v>
      </c>
      <c r="B42" s="28"/>
      <c r="C42" s="20" t="s">
        <v>30</v>
      </c>
      <c r="E42" s="2">
        <v>54</v>
      </c>
      <c r="F42" s="2" t="s">
        <v>103</v>
      </c>
      <c r="G42" s="9">
        <f t="shared" si="13"/>
        <v>2202.3603842862535</v>
      </c>
      <c r="H42" s="2">
        <f t="shared" si="1"/>
        <v>1101.1801921431268</v>
      </c>
    </row>
    <row r="43" spans="1:10" ht="15.75" customHeight="1">
      <c r="A43" s="2">
        <v>7</v>
      </c>
      <c r="B43" s="28"/>
      <c r="C43" s="20" t="s">
        <v>30</v>
      </c>
      <c r="E43" s="2">
        <v>63</v>
      </c>
      <c r="F43" s="2" t="s">
        <v>103</v>
      </c>
      <c r="G43" s="9">
        <f t="shared" si="13"/>
        <v>3205.1640413140458</v>
      </c>
      <c r="H43" s="2">
        <f t="shared" si="1"/>
        <v>1602.5820206570229</v>
      </c>
      <c r="I43" s="2" t="s">
        <v>115</v>
      </c>
    </row>
    <row r="44" spans="1:10" ht="15.75" customHeight="1">
      <c r="A44" s="2">
        <v>7</v>
      </c>
      <c r="B44" s="28"/>
      <c r="C44" s="20" t="s">
        <v>30</v>
      </c>
      <c r="E44" s="2">
        <v>63.5</v>
      </c>
      <c r="F44" s="2" t="s">
        <v>103</v>
      </c>
      <c r="G44" s="9">
        <f t="shared" si="13"/>
        <v>3267.4375699119646</v>
      </c>
      <c r="H44" s="2">
        <f t="shared" si="1"/>
        <v>1633.7187849559823</v>
      </c>
    </row>
    <row r="45" spans="1:10" ht="15.75" customHeight="1">
      <c r="A45" s="2">
        <v>7</v>
      </c>
      <c r="B45" s="28"/>
      <c r="C45" s="20" t="s">
        <v>76</v>
      </c>
      <c r="E45" s="2">
        <v>15</v>
      </c>
      <c r="F45" s="2" t="s">
        <v>103</v>
      </c>
      <c r="G45" s="9">
        <f t="shared" si="13"/>
        <v>97.439902127553196</v>
      </c>
      <c r="H45" s="2">
        <f t="shared" si="1"/>
        <v>48.719951063776598</v>
      </c>
    </row>
    <row r="46" spans="1:10" ht="15.75" customHeight="1">
      <c r="A46" s="2">
        <v>7</v>
      </c>
      <c r="B46" s="28"/>
      <c r="C46" s="20" t="s">
        <v>76</v>
      </c>
      <c r="E46" s="2">
        <v>11</v>
      </c>
      <c r="F46" s="2" t="s">
        <v>103</v>
      </c>
      <c r="G46" s="9">
        <f t="shared" si="13"/>
        <v>45.798744269409916</v>
      </c>
      <c r="H46" s="2">
        <f t="shared" si="1"/>
        <v>22.899372134704958</v>
      </c>
    </row>
    <row r="47" spans="1:10" ht="15.75" customHeight="1">
      <c r="A47" s="2">
        <v>8</v>
      </c>
      <c r="B47" s="35" t="s">
        <v>123</v>
      </c>
      <c r="C47" s="20" t="s">
        <v>69</v>
      </c>
      <c r="E47" s="2">
        <v>64</v>
      </c>
      <c r="F47" s="2" t="s">
        <v>103</v>
      </c>
      <c r="G47" s="9">
        <f t="shared" si="13"/>
        <v>3330.418336011774</v>
      </c>
      <c r="H47" s="2">
        <f t="shared" si="1"/>
        <v>1665.209168005887</v>
      </c>
      <c r="J47" s="2" t="s">
        <v>124</v>
      </c>
    </row>
    <row r="48" spans="1:10" ht="15.75" customHeight="1">
      <c r="A48" s="2">
        <v>8</v>
      </c>
      <c r="B48" s="28"/>
      <c r="C48" s="20" t="s">
        <v>69</v>
      </c>
      <c r="E48" s="2">
        <v>21</v>
      </c>
      <c r="F48" s="2" t="s">
        <v>103</v>
      </c>
      <c r="G48" s="9">
        <f t="shared" si="13"/>
        <v>221.02515485337165</v>
      </c>
      <c r="H48" s="2">
        <f t="shared" si="1"/>
        <v>110.51257742668582</v>
      </c>
      <c r="J48" s="2">
        <f>SUM(H47:H51)</f>
        <v>2222.8945219242896</v>
      </c>
    </row>
    <row r="49" spans="1:10" ht="15.75" customHeight="1">
      <c r="A49" s="2">
        <v>8</v>
      </c>
      <c r="B49" s="28"/>
      <c r="C49" s="20" t="s">
        <v>69</v>
      </c>
      <c r="E49" s="2">
        <v>31.5</v>
      </c>
      <c r="F49" s="2" t="s">
        <v>103</v>
      </c>
      <c r="G49" s="9">
        <f t="shared" si="13"/>
        <v>593.03871530760807</v>
      </c>
      <c r="H49" s="2">
        <f t="shared" si="1"/>
        <v>296.51935765380404</v>
      </c>
      <c r="I49" s="2" t="s">
        <v>115</v>
      </c>
    </row>
    <row r="50" spans="1:10" ht="15.75" customHeight="1">
      <c r="A50" s="2">
        <v>8</v>
      </c>
      <c r="B50" s="28"/>
      <c r="C50" s="20" t="s">
        <v>69</v>
      </c>
      <c r="E50" s="2">
        <v>23</v>
      </c>
      <c r="F50" s="2" t="s">
        <v>103</v>
      </c>
      <c r="G50" s="9">
        <f t="shared" si="13"/>
        <v>275.81215065196324</v>
      </c>
      <c r="H50" s="2">
        <f t="shared" si="1"/>
        <v>137.90607532598162</v>
      </c>
    </row>
    <row r="51" spans="1:10" ht="15.75" customHeight="1">
      <c r="A51" s="2">
        <v>8</v>
      </c>
      <c r="B51" s="28"/>
      <c r="C51" s="20" t="s">
        <v>125</v>
      </c>
      <c r="E51" s="2">
        <v>10</v>
      </c>
      <c r="F51" s="2" t="s">
        <v>108</v>
      </c>
      <c r="G51" s="9">
        <f>EXP(-2.48+2.4835*LN(E51))</f>
        <v>25.494687023862976</v>
      </c>
      <c r="H51" s="2">
        <f t="shared" si="1"/>
        <v>12.747343511931488</v>
      </c>
    </row>
    <row r="52" spans="1:10" ht="15.75" customHeight="1">
      <c r="A52" s="2">
        <v>9</v>
      </c>
      <c r="B52" s="35" t="s">
        <v>126</v>
      </c>
      <c r="C52" s="20" t="s">
        <v>76</v>
      </c>
      <c r="E52" s="2">
        <v>33</v>
      </c>
      <c r="F52" s="2" t="s">
        <v>127</v>
      </c>
      <c r="G52" s="9">
        <f t="shared" ref="G52:G55" si="14">EXP(-2.0127+2.4342*LN(E52))</f>
        <v>664.14380918331619</v>
      </c>
      <c r="H52" s="2">
        <f t="shared" si="1"/>
        <v>332.0719045916581</v>
      </c>
      <c r="J52" s="2" t="s">
        <v>128</v>
      </c>
    </row>
    <row r="53" spans="1:10" ht="15.75" customHeight="1">
      <c r="A53" s="2">
        <v>9</v>
      </c>
      <c r="B53" s="28"/>
      <c r="C53" s="20" t="s">
        <v>76</v>
      </c>
      <c r="E53" s="2">
        <v>10</v>
      </c>
      <c r="F53" s="2" t="s">
        <v>127</v>
      </c>
      <c r="G53" s="9">
        <f t="shared" si="14"/>
        <v>36.315790016287224</v>
      </c>
      <c r="H53" s="2">
        <f t="shared" si="1"/>
        <v>18.157895008143612</v>
      </c>
      <c r="I53" s="2" t="s">
        <v>115</v>
      </c>
      <c r="J53" s="2">
        <f>SUM(H52:H55)</f>
        <v>978.76240871138418</v>
      </c>
    </row>
    <row r="54" spans="1:10" ht="15.75" customHeight="1">
      <c r="A54" s="2">
        <v>9</v>
      </c>
      <c r="B54" s="28"/>
      <c r="C54" s="20" t="s">
        <v>76</v>
      </c>
      <c r="E54" s="2">
        <v>20</v>
      </c>
      <c r="F54" s="2" t="s">
        <v>127</v>
      </c>
      <c r="G54" s="9">
        <f t="shared" si="14"/>
        <v>196.27397214992942</v>
      </c>
      <c r="H54" s="2">
        <f t="shared" si="1"/>
        <v>98.13698607496471</v>
      </c>
    </row>
    <row r="55" spans="1:10" ht="15.75" customHeight="1">
      <c r="A55" s="2">
        <v>9</v>
      </c>
      <c r="B55" s="28"/>
      <c r="C55" s="20" t="s">
        <v>30</v>
      </c>
      <c r="E55" s="2">
        <v>40</v>
      </c>
      <c r="F55" s="2" t="s">
        <v>127</v>
      </c>
      <c r="G55" s="9">
        <f t="shared" si="14"/>
        <v>1060.7912460732355</v>
      </c>
      <c r="H55" s="2">
        <f t="shared" si="1"/>
        <v>530.39562303661774</v>
      </c>
    </row>
    <row r="56" spans="1:10" ht="15.75" customHeight="1">
      <c r="A56" s="2">
        <v>10</v>
      </c>
      <c r="B56" s="35" t="s">
        <v>129</v>
      </c>
      <c r="C56" s="20" t="s">
        <v>65</v>
      </c>
      <c r="E56" s="2">
        <v>41</v>
      </c>
      <c r="F56" s="2" t="s">
        <v>97</v>
      </c>
      <c r="G56" s="9">
        <f t="shared" ref="G56:G61" si="15">EXP(-2.5356+2.4349*LN(E56))</f>
        <v>669.53043622011921</v>
      </c>
      <c r="H56" s="2">
        <f t="shared" si="1"/>
        <v>334.76521811005961</v>
      </c>
      <c r="J56" s="2" t="s">
        <v>130</v>
      </c>
    </row>
    <row r="57" spans="1:10" ht="15.75" customHeight="1">
      <c r="A57" s="2">
        <v>10</v>
      </c>
      <c r="B57" s="28"/>
      <c r="C57" s="20" t="s">
        <v>65</v>
      </c>
      <c r="E57" s="2">
        <v>30.5</v>
      </c>
      <c r="F57" s="2" t="s">
        <v>97</v>
      </c>
      <c r="G57" s="9">
        <f t="shared" si="15"/>
        <v>325.78012868336151</v>
      </c>
      <c r="H57" s="2">
        <f t="shared" si="1"/>
        <v>162.89006434168076</v>
      </c>
      <c r="J57" s="2">
        <f>SUM(H56:H66)</f>
        <v>2071.776630495553</v>
      </c>
    </row>
    <row r="58" spans="1:10" ht="15.75" customHeight="1">
      <c r="A58" s="2">
        <v>10</v>
      </c>
      <c r="B58" s="28"/>
      <c r="C58" s="20" t="s">
        <v>65</v>
      </c>
      <c r="E58" s="2">
        <v>48</v>
      </c>
      <c r="F58" s="2" t="s">
        <v>97</v>
      </c>
      <c r="G58" s="9">
        <f t="shared" si="15"/>
        <v>982.78201572317232</v>
      </c>
      <c r="H58" s="2">
        <f t="shared" si="1"/>
        <v>491.39100786158616</v>
      </c>
      <c r="I58" s="2" t="s">
        <v>120</v>
      </c>
    </row>
    <row r="59" spans="1:10" ht="15.75" customHeight="1">
      <c r="A59" s="2">
        <v>10</v>
      </c>
      <c r="B59" s="28"/>
      <c r="C59" s="20" t="s">
        <v>65</v>
      </c>
      <c r="E59" s="2">
        <v>30.5</v>
      </c>
      <c r="F59" s="2" t="s">
        <v>97</v>
      </c>
      <c r="G59" s="9">
        <f t="shared" si="15"/>
        <v>325.78012868336151</v>
      </c>
      <c r="H59" s="2">
        <f t="shared" si="1"/>
        <v>162.89006434168076</v>
      </c>
    </row>
    <row r="60" spans="1:10" ht="15.75" customHeight="1">
      <c r="A60" s="2">
        <v>10</v>
      </c>
      <c r="B60" s="28"/>
      <c r="C60" s="20" t="s">
        <v>65</v>
      </c>
      <c r="E60" s="2">
        <v>38</v>
      </c>
      <c r="F60" s="2" t="s">
        <v>97</v>
      </c>
      <c r="G60" s="9">
        <f t="shared" si="15"/>
        <v>556.43955046699898</v>
      </c>
      <c r="H60" s="2">
        <f t="shared" si="1"/>
        <v>278.21977523349949</v>
      </c>
    </row>
    <row r="61" spans="1:10" ht="15.75" customHeight="1">
      <c r="A61" s="2">
        <v>10</v>
      </c>
      <c r="B61" s="28"/>
      <c r="C61" s="20" t="s">
        <v>65</v>
      </c>
      <c r="E61" s="2">
        <v>27.5</v>
      </c>
      <c r="F61" s="2" t="s">
        <v>97</v>
      </c>
      <c r="G61" s="9">
        <f t="shared" si="15"/>
        <v>253.18273551541793</v>
      </c>
      <c r="H61" s="2">
        <f t="shared" si="1"/>
        <v>126.59136775770897</v>
      </c>
    </row>
    <row r="62" spans="1:10" ht="15.75" customHeight="1">
      <c r="A62" s="2">
        <v>10</v>
      </c>
      <c r="B62" s="28"/>
      <c r="C62" s="20" t="s">
        <v>76</v>
      </c>
      <c r="E62" s="2">
        <v>23</v>
      </c>
      <c r="F62" s="2" t="s">
        <v>127</v>
      </c>
      <c r="G62" s="9">
        <f t="shared" ref="G62:G66" si="16">EXP(-2.0127+2.4342*LN(E62))</f>
        <v>275.81215065196324</v>
      </c>
      <c r="H62" s="2">
        <f t="shared" si="1"/>
        <v>137.90607532598162</v>
      </c>
    </row>
    <row r="63" spans="1:10" ht="15.75" customHeight="1">
      <c r="A63" s="2">
        <v>10</v>
      </c>
      <c r="B63" s="28"/>
      <c r="C63" s="20" t="s">
        <v>76</v>
      </c>
      <c r="E63" s="2">
        <v>18</v>
      </c>
      <c r="F63" s="2" t="s">
        <v>127</v>
      </c>
      <c r="G63" s="9">
        <f t="shared" si="16"/>
        <v>151.8727399613006</v>
      </c>
      <c r="H63" s="2">
        <f t="shared" si="1"/>
        <v>75.936369980650298</v>
      </c>
    </row>
    <row r="64" spans="1:10" ht="15.75" customHeight="1">
      <c r="A64" s="2">
        <v>10</v>
      </c>
      <c r="B64" s="28"/>
      <c r="C64" s="20" t="s">
        <v>76</v>
      </c>
      <c r="E64" s="2">
        <v>23</v>
      </c>
      <c r="F64" s="2" t="s">
        <v>127</v>
      </c>
      <c r="G64" s="9">
        <f t="shared" si="16"/>
        <v>275.81215065196324</v>
      </c>
      <c r="H64" s="2">
        <f t="shared" si="1"/>
        <v>137.90607532598162</v>
      </c>
    </row>
    <row r="65" spans="1:8" ht="15.75" customHeight="1">
      <c r="A65" s="2">
        <v>10</v>
      </c>
      <c r="B65" s="28"/>
      <c r="C65" s="20" t="s">
        <v>76</v>
      </c>
      <c r="E65" s="2">
        <v>21</v>
      </c>
      <c r="F65" s="2" t="s">
        <v>127</v>
      </c>
      <c r="G65" s="9">
        <f t="shared" si="16"/>
        <v>221.02515485337165</v>
      </c>
      <c r="H65" s="2">
        <f t="shared" si="1"/>
        <v>110.51257742668582</v>
      </c>
    </row>
    <row r="66" spans="1:8" ht="15.75" customHeight="1">
      <c r="A66" s="2">
        <v>10</v>
      </c>
      <c r="B66" s="28"/>
      <c r="C66" s="20" t="s">
        <v>76</v>
      </c>
      <c r="E66" s="2">
        <v>15.5</v>
      </c>
      <c r="F66" s="2" t="s">
        <v>127</v>
      </c>
      <c r="G66" s="9">
        <f t="shared" si="16"/>
        <v>105.53606958007565</v>
      </c>
      <c r="H66" s="2">
        <f t="shared" si="1"/>
        <v>52.768034790037824</v>
      </c>
    </row>
    <row r="67" spans="1:8" ht="15.75" customHeight="1">
      <c r="B67" s="15"/>
    </row>
    <row r="68" spans="1:8" ht="15.75" customHeight="1">
      <c r="A68" s="2"/>
      <c r="B68" s="2" t="s">
        <v>131</v>
      </c>
      <c r="C68" s="15"/>
    </row>
    <row r="69" spans="1:8" ht="15.75" customHeight="1">
      <c r="A69" s="2"/>
      <c r="B69" s="15" t="s">
        <v>132</v>
      </c>
      <c r="C69" s="15" t="s">
        <v>108</v>
      </c>
    </row>
    <row r="70" spans="1:8" ht="15.75" customHeight="1">
      <c r="B70" s="15"/>
    </row>
    <row r="71" spans="1:8" ht="15.75" customHeight="1">
      <c r="B71" s="15"/>
    </row>
    <row r="72" spans="1:8" ht="15.75" customHeight="1">
      <c r="B72" s="15"/>
    </row>
    <row r="73" spans="1:8" ht="15.75" customHeight="1">
      <c r="B73" s="15"/>
    </row>
    <row r="74" spans="1:8" ht="15.75" customHeight="1">
      <c r="B74" s="15"/>
    </row>
    <row r="75" spans="1:8" ht="15.75" customHeight="1">
      <c r="B75" s="15"/>
    </row>
    <row r="76" spans="1:8" ht="15.75" customHeight="1">
      <c r="B76" s="15"/>
    </row>
    <row r="77" spans="1:8" ht="15.75" customHeight="1">
      <c r="B77" s="15"/>
    </row>
    <row r="78" spans="1:8" ht="15.75" customHeight="1">
      <c r="B78" s="15"/>
    </row>
    <row r="79" spans="1:8" ht="15.75" customHeight="1">
      <c r="B79" s="15"/>
    </row>
    <row r="80" spans="1:8" ht="15.75" customHeight="1">
      <c r="B80" s="15"/>
    </row>
    <row r="81" spans="2:2" ht="15.75" customHeight="1">
      <c r="B81" s="15"/>
    </row>
    <row r="82" spans="2:2" ht="15.75" customHeight="1">
      <c r="B82" s="15"/>
    </row>
    <row r="83" spans="2:2" ht="15.75" customHeight="1">
      <c r="B83" s="15"/>
    </row>
    <row r="84" spans="2:2" ht="15.75" customHeight="1">
      <c r="B84" s="15"/>
    </row>
    <row r="85" spans="2:2" ht="15.75" customHeight="1">
      <c r="B85" s="15"/>
    </row>
    <row r="86" spans="2:2" ht="15.75" customHeight="1">
      <c r="B86" s="15"/>
    </row>
    <row r="87" spans="2:2" ht="15.75" customHeight="1">
      <c r="B87" s="15"/>
    </row>
    <row r="88" spans="2:2" ht="15.75" customHeight="1">
      <c r="B88" s="15"/>
    </row>
    <row r="89" spans="2:2" ht="15.75" customHeight="1">
      <c r="B89" s="15"/>
    </row>
    <row r="90" spans="2:2" ht="15.75" customHeight="1">
      <c r="B90" s="15"/>
    </row>
    <row r="91" spans="2:2" ht="15.75" customHeight="1">
      <c r="B91" s="15"/>
    </row>
    <row r="92" spans="2:2" ht="15.75" customHeight="1">
      <c r="B92" s="15"/>
    </row>
    <row r="93" spans="2:2" ht="15.75" customHeight="1">
      <c r="B93" s="15"/>
    </row>
    <row r="94" spans="2:2" ht="15.75" customHeight="1">
      <c r="B94" s="15"/>
    </row>
    <row r="95" spans="2:2" ht="15.75" customHeight="1">
      <c r="B95" s="15"/>
    </row>
    <row r="96" spans="2:2" ht="15.75" customHeight="1">
      <c r="B96" s="15"/>
    </row>
    <row r="97" spans="2:2" ht="15.75" customHeight="1">
      <c r="B97" s="15"/>
    </row>
    <row r="98" spans="2:2" ht="15.75" customHeight="1">
      <c r="B98" s="15"/>
    </row>
    <row r="99" spans="2:2" ht="15.75" customHeight="1">
      <c r="B99" s="15"/>
    </row>
    <row r="100" spans="2:2" ht="15.75" customHeight="1">
      <c r="B100" s="15"/>
    </row>
    <row r="101" spans="2:2" ht="15.75" customHeight="1">
      <c r="B101" s="15"/>
    </row>
    <row r="102" spans="2:2" ht="15.75" customHeight="1">
      <c r="B102" s="15"/>
    </row>
    <row r="103" spans="2:2" ht="15.75" customHeight="1">
      <c r="B103" s="15"/>
    </row>
    <row r="104" spans="2:2" ht="15.75" customHeight="1">
      <c r="B104" s="15"/>
    </row>
    <row r="105" spans="2:2" ht="15.75" customHeight="1">
      <c r="B105" s="15"/>
    </row>
    <row r="106" spans="2:2" ht="15.75" customHeight="1">
      <c r="B106" s="15"/>
    </row>
    <row r="107" spans="2:2" ht="15.75" customHeight="1">
      <c r="B107" s="15"/>
    </row>
    <row r="108" spans="2:2" ht="15.75" customHeight="1">
      <c r="B108" s="15"/>
    </row>
    <row r="109" spans="2:2" ht="15.75" customHeight="1">
      <c r="B109" s="15"/>
    </row>
    <row r="110" spans="2:2" ht="15.75" customHeight="1">
      <c r="B110" s="15"/>
    </row>
    <row r="111" spans="2:2" ht="15.75" customHeight="1">
      <c r="B111" s="15"/>
    </row>
    <row r="112" spans="2:2" ht="15.75" customHeight="1">
      <c r="B112" s="15"/>
    </row>
    <row r="113" spans="2:2" ht="15.75" customHeight="1">
      <c r="B113" s="15"/>
    </row>
    <row r="114" spans="2:2" ht="15.75" customHeight="1">
      <c r="B114" s="15"/>
    </row>
    <row r="115" spans="2:2" ht="15.75" customHeight="1">
      <c r="B115" s="15"/>
    </row>
    <row r="116" spans="2:2" ht="15.75" customHeight="1">
      <c r="B116" s="15"/>
    </row>
    <row r="117" spans="2:2" ht="15.75" customHeight="1">
      <c r="B117" s="15"/>
    </row>
    <row r="118" spans="2:2" ht="15.75" customHeight="1">
      <c r="B118" s="15"/>
    </row>
    <row r="119" spans="2:2" ht="15.75" customHeight="1">
      <c r="B119" s="15"/>
    </row>
    <row r="120" spans="2:2" ht="15.75" customHeight="1">
      <c r="B120" s="15"/>
    </row>
    <row r="121" spans="2:2" ht="15.75" customHeight="1">
      <c r="B121" s="15"/>
    </row>
    <row r="122" spans="2:2" ht="15.75" customHeight="1">
      <c r="B122" s="15"/>
    </row>
    <row r="123" spans="2:2" ht="15.75" customHeight="1">
      <c r="B123" s="15"/>
    </row>
    <row r="124" spans="2:2" ht="15.75" customHeight="1">
      <c r="B124" s="15"/>
    </row>
    <row r="125" spans="2:2" ht="15.75" customHeight="1">
      <c r="B125" s="15"/>
    </row>
    <row r="126" spans="2:2" ht="15.75" customHeight="1">
      <c r="B126" s="15"/>
    </row>
    <row r="127" spans="2:2" ht="15.75" customHeight="1">
      <c r="B127" s="15"/>
    </row>
    <row r="128" spans="2:2" ht="15.75" customHeight="1">
      <c r="B128" s="15"/>
    </row>
    <row r="129" spans="2:2" ht="15.75" customHeight="1">
      <c r="B129" s="15"/>
    </row>
    <row r="130" spans="2:2" ht="15.75" customHeight="1">
      <c r="B130" s="15"/>
    </row>
    <row r="131" spans="2:2" ht="15.75" customHeight="1">
      <c r="B131" s="15"/>
    </row>
    <row r="132" spans="2:2" ht="15.75" customHeight="1">
      <c r="B132" s="15"/>
    </row>
    <row r="133" spans="2:2" ht="15.75" customHeight="1">
      <c r="B133" s="15"/>
    </row>
    <row r="134" spans="2:2" ht="15.75" customHeight="1">
      <c r="B134" s="15"/>
    </row>
    <row r="135" spans="2:2" ht="15.75" customHeight="1">
      <c r="B135" s="15"/>
    </row>
    <row r="136" spans="2:2" ht="15.75" customHeight="1">
      <c r="B136" s="15"/>
    </row>
    <row r="137" spans="2:2" ht="15.75" customHeight="1">
      <c r="B137" s="15"/>
    </row>
    <row r="138" spans="2:2" ht="15.75" customHeight="1">
      <c r="B138" s="15"/>
    </row>
    <row r="139" spans="2:2" ht="15.75" customHeight="1">
      <c r="B139" s="15"/>
    </row>
    <row r="140" spans="2:2" ht="15.75" customHeight="1">
      <c r="B140" s="15"/>
    </row>
    <row r="141" spans="2:2" ht="15.75" customHeight="1">
      <c r="B141" s="15"/>
    </row>
    <row r="142" spans="2:2" ht="15.75" customHeight="1">
      <c r="B142" s="15"/>
    </row>
    <row r="143" spans="2:2" ht="15.75" customHeight="1">
      <c r="B143" s="15"/>
    </row>
    <row r="144" spans="2:2" ht="15.75" customHeight="1">
      <c r="B144" s="15"/>
    </row>
    <row r="145" spans="2:2" ht="15.75" customHeight="1">
      <c r="B145" s="15"/>
    </row>
    <row r="146" spans="2:2" ht="15.75" customHeight="1">
      <c r="B146" s="15"/>
    </row>
    <row r="147" spans="2:2" ht="15.75" customHeight="1">
      <c r="B147" s="15"/>
    </row>
    <row r="148" spans="2:2" ht="15.75" customHeight="1">
      <c r="B148" s="15"/>
    </row>
    <row r="149" spans="2:2" ht="15.75" customHeight="1">
      <c r="B149" s="15"/>
    </row>
    <row r="150" spans="2:2" ht="15.75" customHeight="1">
      <c r="B150" s="15"/>
    </row>
    <row r="151" spans="2:2" ht="15.75" customHeight="1">
      <c r="B151" s="15"/>
    </row>
    <row r="152" spans="2:2" ht="15.75" customHeight="1">
      <c r="B152" s="15"/>
    </row>
    <row r="153" spans="2:2" ht="15.75" customHeight="1">
      <c r="B153" s="15"/>
    </row>
    <row r="154" spans="2:2" ht="15.75" customHeight="1">
      <c r="B154" s="15"/>
    </row>
    <row r="155" spans="2:2" ht="15.75" customHeight="1">
      <c r="B155" s="15"/>
    </row>
    <row r="156" spans="2:2" ht="15.75" customHeight="1">
      <c r="B156" s="15"/>
    </row>
    <row r="157" spans="2:2" ht="15.75" customHeight="1">
      <c r="B157" s="15"/>
    </row>
    <row r="158" spans="2:2" ht="15.75" customHeight="1">
      <c r="B158" s="15"/>
    </row>
    <row r="159" spans="2:2" ht="15.75" customHeight="1">
      <c r="B159" s="15"/>
    </row>
    <row r="160" spans="2:2" ht="15.75" customHeight="1">
      <c r="B160" s="15"/>
    </row>
    <row r="161" spans="2:2" ht="15.75" customHeight="1">
      <c r="B161" s="15"/>
    </row>
    <row r="162" spans="2:2" ht="15.75" customHeight="1">
      <c r="B162" s="15"/>
    </row>
    <row r="163" spans="2:2" ht="15.75" customHeight="1">
      <c r="B163" s="15"/>
    </row>
    <row r="164" spans="2:2" ht="15.75" customHeight="1">
      <c r="B164" s="15"/>
    </row>
    <row r="165" spans="2:2" ht="15.75" customHeight="1">
      <c r="B165" s="15"/>
    </row>
    <row r="166" spans="2:2" ht="15.75" customHeight="1">
      <c r="B166" s="15"/>
    </row>
    <row r="167" spans="2:2" ht="15.75" customHeight="1">
      <c r="B167" s="15"/>
    </row>
    <row r="168" spans="2:2" ht="15.75" customHeight="1">
      <c r="B168" s="15"/>
    </row>
    <row r="169" spans="2:2" ht="15.75" customHeight="1">
      <c r="B169" s="15"/>
    </row>
    <row r="170" spans="2:2" ht="15.75" customHeight="1">
      <c r="B170" s="15"/>
    </row>
    <row r="171" spans="2:2" ht="15.75" customHeight="1">
      <c r="B171" s="15"/>
    </row>
    <row r="172" spans="2:2" ht="15.75" customHeight="1">
      <c r="B172" s="15"/>
    </row>
    <row r="173" spans="2:2" ht="15.75" customHeight="1">
      <c r="B173" s="15"/>
    </row>
    <row r="174" spans="2:2" ht="15.75" customHeight="1">
      <c r="B174" s="15"/>
    </row>
    <row r="175" spans="2:2" ht="15.75" customHeight="1">
      <c r="B175" s="15"/>
    </row>
    <row r="176" spans="2:2" ht="15.75" customHeight="1">
      <c r="B176" s="15"/>
    </row>
    <row r="177" spans="2:2" ht="15.75" customHeight="1">
      <c r="B177" s="15"/>
    </row>
    <row r="178" spans="2:2" ht="15.75" customHeight="1">
      <c r="B178" s="15"/>
    </row>
    <row r="179" spans="2:2" ht="15.75" customHeight="1">
      <c r="B179" s="15"/>
    </row>
    <row r="180" spans="2:2" ht="15.75" customHeight="1">
      <c r="B180" s="15"/>
    </row>
    <row r="181" spans="2:2" ht="15.75" customHeight="1">
      <c r="B181" s="15"/>
    </row>
    <row r="182" spans="2:2" ht="15.75" customHeight="1">
      <c r="B182" s="15"/>
    </row>
    <row r="183" spans="2:2" ht="15.75" customHeight="1">
      <c r="B183" s="15"/>
    </row>
    <row r="184" spans="2:2" ht="15.75" customHeight="1">
      <c r="B184" s="15"/>
    </row>
    <row r="185" spans="2:2" ht="15.75" customHeight="1">
      <c r="B185" s="15"/>
    </row>
    <row r="186" spans="2:2" ht="15.75" customHeight="1">
      <c r="B186" s="15"/>
    </row>
    <row r="187" spans="2:2" ht="15.75" customHeight="1">
      <c r="B187" s="15"/>
    </row>
    <row r="188" spans="2:2" ht="15.75" customHeight="1">
      <c r="B188" s="15"/>
    </row>
    <row r="189" spans="2:2" ht="15.75" customHeight="1">
      <c r="B189" s="15"/>
    </row>
    <row r="190" spans="2:2" ht="15.75" customHeight="1">
      <c r="B190" s="15"/>
    </row>
    <row r="191" spans="2:2" ht="15.75" customHeight="1">
      <c r="B191" s="15"/>
    </row>
    <row r="192" spans="2:2" ht="15.75" customHeight="1">
      <c r="B192" s="15"/>
    </row>
    <row r="193" spans="2:2" ht="15.75" customHeight="1">
      <c r="B193" s="15"/>
    </row>
    <row r="194" spans="2:2" ht="15.75" customHeight="1">
      <c r="B194" s="15"/>
    </row>
    <row r="195" spans="2:2" ht="15.75" customHeight="1">
      <c r="B195" s="15"/>
    </row>
    <row r="196" spans="2:2" ht="15.75" customHeight="1">
      <c r="B196" s="15"/>
    </row>
    <row r="197" spans="2:2" ht="15.75" customHeight="1">
      <c r="B197" s="15"/>
    </row>
    <row r="198" spans="2:2" ht="15.75" customHeight="1">
      <c r="B198" s="15"/>
    </row>
    <row r="199" spans="2:2" ht="15.75" customHeight="1">
      <c r="B199" s="15"/>
    </row>
    <row r="200" spans="2:2" ht="15.75" customHeight="1">
      <c r="B200" s="15"/>
    </row>
    <row r="201" spans="2:2" ht="15.75" customHeight="1">
      <c r="B201" s="15"/>
    </row>
    <row r="202" spans="2:2" ht="15.75" customHeight="1">
      <c r="B202" s="15"/>
    </row>
    <row r="203" spans="2:2" ht="15.75" customHeight="1">
      <c r="B203" s="15"/>
    </row>
    <row r="204" spans="2:2" ht="15.75" customHeight="1">
      <c r="B204" s="15"/>
    </row>
    <row r="205" spans="2:2" ht="15.75" customHeight="1">
      <c r="B205" s="15"/>
    </row>
    <row r="206" spans="2:2" ht="15.75" customHeight="1">
      <c r="B206" s="15"/>
    </row>
    <row r="207" spans="2:2" ht="15.75" customHeight="1">
      <c r="B207" s="15"/>
    </row>
    <row r="208" spans="2:2" ht="15.75" customHeight="1">
      <c r="B208" s="15"/>
    </row>
    <row r="209" spans="2:2" ht="15.75" customHeight="1">
      <c r="B209" s="15"/>
    </row>
    <row r="210" spans="2:2" ht="15.75" customHeight="1">
      <c r="B210" s="15"/>
    </row>
    <row r="211" spans="2:2" ht="15.75" customHeight="1">
      <c r="B211" s="15"/>
    </row>
    <row r="212" spans="2:2" ht="15.75" customHeight="1">
      <c r="B212" s="15"/>
    </row>
    <row r="213" spans="2:2" ht="15.75" customHeight="1">
      <c r="B213" s="15"/>
    </row>
    <row r="214" spans="2:2" ht="15.75" customHeight="1">
      <c r="B214" s="15"/>
    </row>
    <row r="215" spans="2:2" ht="15.75" customHeight="1">
      <c r="B215" s="15"/>
    </row>
    <row r="216" spans="2:2" ht="15.75" customHeight="1">
      <c r="B216" s="15"/>
    </row>
    <row r="217" spans="2:2" ht="15.75" customHeight="1">
      <c r="B217" s="15"/>
    </row>
    <row r="218" spans="2:2" ht="15.75" customHeight="1">
      <c r="B218" s="15"/>
    </row>
    <row r="219" spans="2:2" ht="15.75" customHeight="1">
      <c r="B219" s="15"/>
    </row>
    <row r="220" spans="2:2" ht="15.75" customHeight="1">
      <c r="B220" s="15"/>
    </row>
    <row r="221" spans="2:2" ht="15.75" customHeight="1">
      <c r="B221" s="15"/>
    </row>
    <row r="222" spans="2:2" ht="15.75" customHeight="1">
      <c r="B222" s="15"/>
    </row>
    <row r="223" spans="2:2" ht="15.75" customHeight="1">
      <c r="B223" s="15"/>
    </row>
    <row r="224" spans="2:2" ht="15.75" customHeight="1">
      <c r="B224" s="15"/>
    </row>
    <row r="225" spans="2:2" ht="15.75" customHeight="1">
      <c r="B225" s="15"/>
    </row>
    <row r="226" spans="2:2" ht="15.75" customHeight="1">
      <c r="B226" s="15"/>
    </row>
    <row r="227" spans="2:2" ht="15.75" customHeight="1">
      <c r="B227" s="15"/>
    </row>
    <row r="228" spans="2:2" ht="15.75" customHeight="1">
      <c r="B228" s="15"/>
    </row>
    <row r="229" spans="2:2" ht="15.75" customHeight="1">
      <c r="B229" s="15"/>
    </row>
    <row r="230" spans="2:2" ht="15.75" customHeight="1">
      <c r="B230" s="15"/>
    </row>
    <row r="231" spans="2:2" ht="15.75" customHeight="1">
      <c r="B231" s="15"/>
    </row>
    <row r="232" spans="2:2" ht="15.75" customHeight="1">
      <c r="B232" s="15"/>
    </row>
    <row r="233" spans="2:2" ht="15.75" customHeight="1">
      <c r="B233" s="15"/>
    </row>
    <row r="234" spans="2:2" ht="15.75" customHeight="1">
      <c r="B234" s="15"/>
    </row>
    <row r="235" spans="2:2" ht="15.75" customHeight="1">
      <c r="B235" s="15"/>
    </row>
    <row r="236" spans="2:2" ht="15.75" customHeight="1">
      <c r="B236" s="15"/>
    </row>
    <row r="237" spans="2:2" ht="15.75" customHeight="1">
      <c r="B237" s="15"/>
    </row>
    <row r="238" spans="2:2" ht="15.75" customHeight="1">
      <c r="B238" s="15"/>
    </row>
    <row r="239" spans="2:2" ht="15.75" customHeight="1">
      <c r="B239" s="15"/>
    </row>
    <row r="240" spans="2:2" ht="15.75" customHeight="1">
      <c r="B240" s="15"/>
    </row>
    <row r="241" spans="2:2" ht="15.75" customHeight="1">
      <c r="B241" s="15"/>
    </row>
    <row r="242" spans="2:2" ht="15.75" customHeight="1">
      <c r="B242" s="15"/>
    </row>
    <row r="243" spans="2:2" ht="15.75" customHeight="1">
      <c r="B243" s="15"/>
    </row>
    <row r="244" spans="2:2" ht="15.75" customHeight="1">
      <c r="B244" s="15"/>
    </row>
    <row r="245" spans="2:2" ht="15.75" customHeight="1">
      <c r="B245" s="15"/>
    </row>
    <row r="246" spans="2:2" ht="15.75" customHeight="1">
      <c r="B246" s="15"/>
    </row>
    <row r="247" spans="2:2" ht="15.75" customHeight="1">
      <c r="B247" s="15"/>
    </row>
    <row r="248" spans="2:2" ht="15.75" customHeight="1">
      <c r="B248" s="15"/>
    </row>
    <row r="249" spans="2:2" ht="15.75" customHeight="1">
      <c r="B249" s="15"/>
    </row>
    <row r="250" spans="2:2" ht="15.75" customHeight="1">
      <c r="B250" s="15"/>
    </row>
    <row r="251" spans="2:2" ht="15.75" customHeight="1">
      <c r="B251" s="15"/>
    </row>
    <row r="252" spans="2:2" ht="15.75" customHeight="1">
      <c r="B252" s="15"/>
    </row>
    <row r="253" spans="2:2" ht="15.75" customHeight="1">
      <c r="B253" s="15"/>
    </row>
    <row r="254" spans="2:2" ht="15.75" customHeight="1">
      <c r="B254" s="15"/>
    </row>
    <row r="255" spans="2:2" ht="15.75" customHeight="1">
      <c r="B255" s="15"/>
    </row>
    <row r="256" spans="2:2" ht="15.75" customHeight="1">
      <c r="B256" s="15"/>
    </row>
    <row r="257" spans="2:2" ht="15.75" customHeight="1">
      <c r="B257" s="15"/>
    </row>
    <row r="258" spans="2:2" ht="15.75" customHeight="1">
      <c r="B258" s="15"/>
    </row>
    <row r="259" spans="2:2" ht="15.75" customHeight="1">
      <c r="B259" s="15"/>
    </row>
    <row r="260" spans="2:2" ht="15.75" customHeight="1">
      <c r="B260" s="15"/>
    </row>
    <row r="261" spans="2:2" ht="15.75" customHeight="1">
      <c r="B261" s="15"/>
    </row>
    <row r="262" spans="2:2" ht="15.75" customHeight="1">
      <c r="B262" s="15"/>
    </row>
    <row r="263" spans="2:2" ht="15.75" customHeight="1">
      <c r="B263" s="15"/>
    </row>
    <row r="264" spans="2:2" ht="15.75" customHeight="1">
      <c r="B264" s="15"/>
    </row>
    <row r="265" spans="2:2" ht="15.75" customHeight="1">
      <c r="B265" s="15"/>
    </row>
    <row r="266" spans="2:2" ht="15.75" customHeight="1">
      <c r="B266" s="15"/>
    </row>
    <row r="267" spans="2:2" ht="15.75" customHeight="1">
      <c r="B267" s="15"/>
    </row>
    <row r="268" spans="2:2" ht="15.75" customHeight="1">
      <c r="B268" s="15"/>
    </row>
    <row r="269" spans="2:2" ht="15.75" customHeight="1">
      <c r="B269" s="15"/>
    </row>
    <row r="270" spans="2:2" ht="15.75" customHeight="1"/>
    <row r="271" spans="2:2" ht="15.75" customHeight="1"/>
    <row r="272" spans="2: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O17:O19"/>
    <mergeCell ref="B23:B27"/>
    <mergeCell ref="B28:B31"/>
    <mergeCell ref="B32:B38"/>
    <mergeCell ref="B39:B46"/>
    <mergeCell ref="B47:B51"/>
    <mergeCell ref="B52:B55"/>
    <mergeCell ref="B56:B66"/>
    <mergeCell ref="B3:B9"/>
    <mergeCell ref="B10:B15"/>
    <mergeCell ref="B16:B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T1000"/>
  <sheetViews>
    <sheetView topLeftCell="E1" workbookViewId="0"/>
  </sheetViews>
  <sheetFormatPr baseColWidth="10" defaultColWidth="14.5" defaultRowHeight="15" customHeight="1"/>
  <cols>
    <col min="1" max="2" width="14.5" customWidth="1"/>
    <col min="3" max="3" width="19" customWidth="1"/>
    <col min="4" max="6" width="14.5" customWidth="1"/>
    <col min="15" max="15" width="18.6640625" customWidth="1"/>
  </cols>
  <sheetData>
    <row r="1" spans="1:20" ht="15.75" customHeight="1">
      <c r="A1" s="1"/>
      <c r="B1" s="3"/>
      <c r="C1" s="1"/>
      <c r="D1" s="1"/>
      <c r="E1" s="1"/>
      <c r="F1" s="1" t="s">
        <v>0</v>
      </c>
    </row>
    <row r="2" spans="1:20" ht="15.75" customHeight="1">
      <c r="A2" s="1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1" t="s">
        <v>94</v>
      </c>
      <c r="O2" s="1" t="s">
        <v>133</v>
      </c>
      <c r="P2" s="1"/>
    </row>
    <row r="3" spans="1:20" ht="15.75" customHeight="1">
      <c r="A3" s="2">
        <v>1</v>
      </c>
      <c r="B3" s="35" t="s">
        <v>134</v>
      </c>
      <c r="C3" s="20" t="s">
        <v>11</v>
      </c>
      <c r="E3" s="2">
        <v>24</v>
      </c>
      <c r="F3" s="2" t="s">
        <v>135</v>
      </c>
      <c r="G3" s="2">
        <f t="shared" ref="G3:G5" si="0">EXP(-2.0773+2.3323*LN(E3))</f>
        <v>207.4468056558963</v>
      </c>
      <c r="H3" s="2">
        <f t="shared" ref="H3:H53" si="1">G3/2</f>
        <v>103.72340282794815</v>
      </c>
      <c r="J3" s="2"/>
      <c r="K3" s="2"/>
      <c r="L3" s="2" t="s">
        <v>136</v>
      </c>
      <c r="O3" s="1" t="s">
        <v>101</v>
      </c>
      <c r="P3" s="1" t="s">
        <v>53</v>
      </c>
    </row>
    <row r="4" spans="1:20" ht="15.75" customHeight="1">
      <c r="A4" s="2">
        <v>1</v>
      </c>
      <c r="B4" s="28"/>
      <c r="C4" s="20" t="s">
        <v>11</v>
      </c>
      <c r="E4" s="2">
        <v>30.5</v>
      </c>
      <c r="F4" s="2" t="s">
        <v>135</v>
      </c>
      <c r="G4" s="2">
        <f t="shared" si="0"/>
        <v>362.8044356019459</v>
      </c>
      <c r="H4" s="2">
        <f t="shared" si="1"/>
        <v>181.40221780097295</v>
      </c>
      <c r="J4" s="2"/>
      <c r="K4" s="2"/>
      <c r="L4" s="2" t="s">
        <v>137</v>
      </c>
      <c r="M4" s="16">
        <v>201510</v>
      </c>
      <c r="O4" s="2">
        <f>(J15+J23+J41+J51)*(M4/400)</f>
        <v>4473888.2292568935</v>
      </c>
      <c r="P4" s="2">
        <f>O4/1000</f>
        <v>4473.8882292568933</v>
      </c>
    </row>
    <row r="5" spans="1:20" ht="15.75" customHeight="1">
      <c r="A5" s="2">
        <v>1</v>
      </c>
      <c r="B5" s="28"/>
      <c r="C5" s="20" t="s">
        <v>11</v>
      </c>
      <c r="E5" s="2">
        <v>49</v>
      </c>
      <c r="F5" s="2" t="s">
        <v>135</v>
      </c>
      <c r="G5" s="2">
        <f t="shared" si="0"/>
        <v>1096.186350938561</v>
      </c>
      <c r="H5" s="2">
        <f t="shared" si="1"/>
        <v>548.09317546928048</v>
      </c>
      <c r="I5" s="2" t="s">
        <v>120</v>
      </c>
      <c r="J5" s="2" t="s">
        <v>98</v>
      </c>
    </row>
    <row r="6" spans="1:20" ht="15.75" customHeight="1">
      <c r="A6" s="2">
        <v>1</v>
      </c>
      <c r="B6" s="28"/>
      <c r="C6" s="20" t="s">
        <v>138</v>
      </c>
      <c r="E6" s="2">
        <v>12.5</v>
      </c>
      <c r="F6" s="2" t="s">
        <v>127</v>
      </c>
      <c r="G6" s="2">
        <f t="shared" ref="G6:G8" si="2">EXP(-2.0127+2.4342*LN(E6))</f>
        <v>62.516383974151601</v>
      </c>
      <c r="H6" s="2">
        <f t="shared" si="1"/>
        <v>31.258191987075801</v>
      </c>
      <c r="J6" s="2">
        <f>SUM(H3:H8)</f>
        <v>1068.1221651967753</v>
      </c>
    </row>
    <row r="7" spans="1:20" ht="15.75" customHeight="1">
      <c r="A7" s="2">
        <v>1</v>
      </c>
      <c r="B7" s="28"/>
      <c r="C7" s="20" t="s">
        <v>138</v>
      </c>
      <c r="E7" s="2">
        <v>19</v>
      </c>
      <c r="F7" s="2" t="s">
        <v>127</v>
      </c>
      <c r="G7" s="2">
        <f t="shared" si="2"/>
        <v>173.23574644554768</v>
      </c>
      <c r="H7" s="2">
        <f t="shared" si="1"/>
        <v>86.617873222773838</v>
      </c>
    </row>
    <row r="8" spans="1:20" ht="15.75" customHeight="1">
      <c r="A8" s="2">
        <v>1</v>
      </c>
      <c r="B8" s="28"/>
      <c r="C8" s="20" t="s">
        <v>138</v>
      </c>
      <c r="E8" s="2">
        <v>21.5</v>
      </c>
      <c r="F8" s="2" t="s">
        <v>127</v>
      </c>
      <c r="G8" s="2">
        <f t="shared" si="2"/>
        <v>234.05460777744815</v>
      </c>
      <c r="H8" s="2">
        <f t="shared" si="1"/>
        <v>117.02730388872408</v>
      </c>
    </row>
    <row r="9" spans="1:20" ht="15.75" customHeight="1">
      <c r="A9" s="2">
        <v>2</v>
      </c>
      <c r="B9" s="35" t="s">
        <v>139</v>
      </c>
      <c r="C9" s="20" t="s">
        <v>20</v>
      </c>
      <c r="E9" s="2">
        <v>55</v>
      </c>
      <c r="F9" s="2" t="s">
        <v>140</v>
      </c>
      <c r="G9" s="2">
        <f t="shared" ref="G9:G12" si="3">EXP(-2.5356+2.4349*LN(E9))</f>
        <v>1369.0270345042047</v>
      </c>
      <c r="H9" s="2">
        <f t="shared" si="1"/>
        <v>684.51351725210236</v>
      </c>
      <c r="J9" s="2"/>
      <c r="K9" s="2"/>
      <c r="L9" s="2" t="s">
        <v>141</v>
      </c>
    </row>
    <row r="10" spans="1:20" ht="15.75" customHeight="1">
      <c r="A10" s="2">
        <v>2</v>
      </c>
      <c r="B10" s="28"/>
      <c r="C10" s="20" t="s">
        <v>20</v>
      </c>
      <c r="E10" s="2">
        <v>63.5</v>
      </c>
      <c r="F10" s="2" t="s">
        <v>140</v>
      </c>
      <c r="G10" s="2">
        <f t="shared" si="3"/>
        <v>1942.5699014030276</v>
      </c>
      <c r="H10" s="2">
        <f t="shared" si="1"/>
        <v>971.28495070151382</v>
      </c>
      <c r="I10" s="2" t="s">
        <v>120</v>
      </c>
      <c r="J10" s="2" t="s">
        <v>107</v>
      </c>
      <c r="K10" s="2"/>
      <c r="L10" s="2" t="s">
        <v>137</v>
      </c>
      <c r="M10" s="16">
        <v>80739</v>
      </c>
      <c r="O10" s="2">
        <f>(J11+J20+J31+J6)*(M10/400)</f>
        <v>1404624.8158988503</v>
      </c>
      <c r="P10" s="2">
        <f>O10/1000</f>
        <v>1404.6248158988503</v>
      </c>
    </row>
    <row r="11" spans="1:20" ht="15.75" customHeight="1">
      <c r="A11" s="2">
        <v>2</v>
      </c>
      <c r="B11" s="28"/>
      <c r="C11" s="20" t="s">
        <v>20</v>
      </c>
      <c r="E11" s="2">
        <v>56</v>
      </c>
      <c r="F11" s="2" t="s">
        <v>140</v>
      </c>
      <c r="G11" s="2">
        <f t="shared" si="3"/>
        <v>1430.4277891538977</v>
      </c>
      <c r="H11" s="2">
        <f t="shared" si="1"/>
        <v>715.21389457694886</v>
      </c>
      <c r="J11" s="2">
        <f>SUM(H9:H13)</f>
        <v>3084.9809769130998</v>
      </c>
    </row>
    <row r="12" spans="1:20" ht="15.75" customHeight="1">
      <c r="A12" s="2">
        <v>2</v>
      </c>
      <c r="B12" s="28"/>
      <c r="C12" s="20" t="s">
        <v>20</v>
      </c>
      <c r="E12" s="2">
        <v>51.5</v>
      </c>
      <c r="F12" s="2" t="s">
        <v>140</v>
      </c>
      <c r="G12" s="2">
        <f t="shared" si="3"/>
        <v>1166.4935283149632</v>
      </c>
      <c r="H12" s="2">
        <f t="shared" si="1"/>
        <v>583.24676415748161</v>
      </c>
      <c r="Q12" s="29" t="s">
        <v>51</v>
      </c>
    </row>
    <row r="13" spans="1:20" ht="15.75" customHeight="1">
      <c r="A13" s="2">
        <v>2</v>
      </c>
      <c r="B13" s="28"/>
      <c r="C13" s="22" t="s">
        <v>138</v>
      </c>
      <c r="E13" s="2">
        <v>22.5</v>
      </c>
      <c r="F13" s="2" t="s">
        <v>127</v>
      </c>
      <c r="G13" s="2">
        <f t="shared" ref="G13:G16" si="4">EXP(-2.0127+2.4342*LN(E13))</f>
        <v>261.44370045010612</v>
      </c>
      <c r="H13" s="2">
        <f t="shared" si="1"/>
        <v>130.72185022505306</v>
      </c>
      <c r="Q13" s="28"/>
    </row>
    <row r="14" spans="1:20" ht="15.75" customHeight="1">
      <c r="A14" s="2">
        <v>3</v>
      </c>
      <c r="B14" s="35" t="s">
        <v>142</v>
      </c>
      <c r="C14" s="22" t="s">
        <v>138</v>
      </c>
      <c r="E14" s="2">
        <v>12</v>
      </c>
      <c r="F14" s="2" t="s">
        <v>127</v>
      </c>
      <c r="G14" s="2">
        <f t="shared" si="4"/>
        <v>56.602874317473201</v>
      </c>
      <c r="H14" s="2">
        <f t="shared" si="1"/>
        <v>28.301437158736601</v>
      </c>
      <c r="J14" s="2" t="s">
        <v>110</v>
      </c>
      <c r="O14" s="1" t="s">
        <v>143</v>
      </c>
      <c r="P14" s="1" t="s">
        <v>53</v>
      </c>
      <c r="Q14" s="30"/>
      <c r="R14" s="12" t="s">
        <v>54</v>
      </c>
      <c r="S14" s="7" t="s">
        <v>55</v>
      </c>
      <c r="T14" s="1" t="s">
        <v>56</v>
      </c>
    </row>
    <row r="15" spans="1:20" ht="15.75" customHeight="1">
      <c r="A15" s="2">
        <v>3</v>
      </c>
      <c r="B15" s="28"/>
      <c r="C15" s="22" t="s">
        <v>138</v>
      </c>
      <c r="E15" s="2">
        <v>24</v>
      </c>
      <c r="F15" s="2" t="s">
        <v>127</v>
      </c>
      <c r="G15" s="2">
        <f t="shared" si="4"/>
        <v>305.91847161829975</v>
      </c>
      <c r="H15" s="2">
        <f t="shared" si="1"/>
        <v>152.95923580914987</v>
      </c>
      <c r="I15" s="2" t="s">
        <v>115</v>
      </c>
      <c r="J15" s="2">
        <f>SUM(H14:H18)</f>
        <v>3581.8186171621151</v>
      </c>
      <c r="O15" s="1" t="s">
        <v>111</v>
      </c>
      <c r="P15" s="2">
        <f>SUM(P10,P4)</f>
        <v>5878.5130451557434</v>
      </c>
      <c r="Q15" s="10">
        <f t="shared" ref="Q15:Q19" si="5">137*P15</f>
        <v>805356.28718633682</v>
      </c>
      <c r="R15" s="10">
        <f t="shared" ref="R15:R19" si="6">42*P15</f>
        <v>246897.54789654122</v>
      </c>
      <c r="S15" s="10">
        <f t="shared" ref="S15:S19" si="7">75*P15</f>
        <v>440888.47838668077</v>
      </c>
      <c r="T15" s="10">
        <f t="shared" ref="T15:T19" si="8">15*P15</f>
        <v>88177.695677336145</v>
      </c>
    </row>
    <row r="16" spans="1:20" ht="15.75" customHeight="1">
      <c r="A16" s="2">
        <v>3</v>
      </c>
      <c r="B16" s="28"/>
      <c r="C16" s="22" t="s">
        <v>138</v>
      </c>
      <c r="E16" s="2">
        <v>15</v>
      </c>
      <c r="F16" s="2" t="s">
        <v>127</v>
      </c>
      <c r="G16" s="2">
        <f t="shared" si="4"/>
        <v>97.439902127553196</v>
      </c>
      <c r="H16" s="2">
        <f t="shared" si="1"/>
        <v>48.719951063776598</v>
      </c>
      <c r="O16" s="1" t="s">
        <v>144</v>
      </c>
      <c r="P16" s="9">
        <f>EXP(-1.0587+(0.8836*LN(P15)+0.284))</f>
        <v>986.45394905696435</v>
      </c>
      <c r="Q16" s="10">
        <f t="shared" si="5"/>
        <v>135144.19102080411</v>
      </c>
      <c r="R16" s="10">
        <f t="shared" si="6"/>
        <v>41431.065860392504</v>
      </c>
      <c r="S16" s="10">
        <f t="shared" si="7"/>
        <v>73984.046179272322</v>
      </c>
      <c r="T16" s="10">
        <f t="shared" si="8"/>
        <v>14796.809235854465</v>
      </c>
    </row>
    <row r="17" spans="1:20" ht="15.75" customHeight="1">
      <c r="A17" s="2">
        <v>3</v>
      </c>
      <c r="B17" s="28"/>
      <c r="C17" s="20" t="s">
        <v>22</v>
      </c>
      <c r="E17" s="2">
        <v>14</v>
      </c>
      <c r="F17" s="2" t="s">
        <v>108</v>
      </c>
      <c r="G17" s="2">
        <f>EXP(-2.48+2.4835*LN(E17))</f>
        <v>58.797473018162101</v>
      </c>
      <c r="H17" s="2">
        <f t="shared" si="1"/>
        <v>29.398736509081051</v>
      </c>
      <c r="O17" s="1" t="s">
        <v>60</v>
      </c>
      <c r="P17" s="2">
        <v>5351.993101</v>
      </c>
      <c r="Q17" s="10">
        <f t="shared" si="5"/>
        <v>733223.05483699997</v>
      </c>
      <c r="R17" s="10">
        <f t="shared" si="6"/>
        <v>224783.710242</v>
      </c>
      <c r="S17" s="10">
        <f t="shared" si="7"/>
        <v>401399.48257500003</v>
      </c>
      <c r="T17" s="10">
        <f t="shared" si="8"/>
        <v>80279.896515</v>
      </c>
    </row>
    <row r="18" spans="1:20" ht="15.75" customHeight="1">
      <c r="A18" s="2">
        <v>3</v>
      </c>
      <c r="B18" s="28"/>
      <c r="C18" s="20" t="s">
        <v>30</v>
      </c>
      <c r="E18" s="2">
        <v>85</v>
      </c>
      <c r="F18" s="2" t="s">
        <v>127</v>
      </c>
      <c r="G18" s="2">
        <f>EXP(-2.0127+2.4342*LN(E18))</f>
        <v>6644.878513242742</v>
      </c>
      <c r="H18" s="2">
        <f t="shared" si="1"/>
        <v>3322.439256621371</v>
      </c>
      <c r="O18" s="1" t="s">
        <v>145</v>
      </c>
      <c r="P18" s="2">
        <f>SUM(P15:P17)</f>
        <v>12216.960095212708</v>
      </c>
      <c r="Q18" s="10">
        <f t="shared" si="5"/>
        <v>1673723.533044141</v>
      </c>
      <c r="R18" s="10">
        <f t="shared" si="6"/>
        <v>513112.32399893372</v>
      </c>
      <c r="S18" s="10">
        <f t="shared" si="7"/>
        <v>916272.00714095309</v>
      </c>
      <c r="T18" s="10">
        <f t="shared" si="8"/>
        <v>183254.40142819061</v>
      </c>
    </row>
    <row r="19" spans="1:20" ht="15.75" customHeight="1">
      <c r="A19" s="2">
        <v>4</v>
      </c>
      <c r="B19" s="35" t="s">
        <v>146</v>
      </c>
      <c r="C19" s="20" t="s">
        <v>65</v>
      </c>
      <c r="E19" s="2">
        <v>42</v>
      </c>
      <c r="F19" s="2" t="s">
        <v>140</v>
      </c>
      <c r="G19" s="2">
        <f>EXP(-2.5356+2.4349*LN(E19))</f>
        <v>709.99061636320539</v>
      </c>
      <c r="H19" s="2">
        <f t="shared" si="1"/>
        <v>354.9953081816027</v>
      </c>
      <c r="J19" s="2" t="s">
        <v>114</v>
      </c>
      <c r="O19" s="1" t="s">
        <v>147</v>
      </c>
      <c r="P19" s="2">
        <f>P18*3.6667</f>
        <v>44795.927581116433</v>
      </c>
      <c r="Q19" s="10">
        <f t="shared" si="5"/>
        <v>6137042.0786129516</v>
      </c>
      <c r="R19" s="10">
        <f t="shared" si="6"/>
        <v>1881428.9584068903</v>
      </c>
      <c r="S19" s="10">
        <f t="shared" si="7"/>
        <v>3359694.5685837325</v>
      </c>
      <c r="T19" s="10">
        <f t="shared" si="8"/>
        <v>671938.91371674649</v>
      </c>
    </row>
    <row r="20" spans="1:20" ht="15.75" customHeight="1">
      <c r="A20" s="2">
        <v>4</v>
      </c>
      <c r="B20" s="28"/>
      <c r="C20" s="20" t="s">
        <v>22</v>
      </c>
      <c r="E20" s="2">
        <v>37.5</v>
      </c>
      <c r="F20" s="2" t="s">
        <v>108</v>
      </c>
      <c r="G20" s="2">
        <f t="shared" ref="G20:G23" si="9">EXP(-2.48+2.4835*LN(E20))</f>
        <v>679.29174713222937</v>
      </c>
      <c r="H20" s="2">
        <f t="shared" si="1"/>
        <v>339.64587356611469</v>
      </c>
      <c r="I20" s="2" t="s">
        <v>120</v>
      </c>
      <c r="J20" s="2">
        <f>SUM(H19:H21)</f>
        <v>1001.541225164898</v>
      </c>
    </row>
    <row r="21" spans="1:20" ht="15.75" customHeight="1">
      <c r="A21" s="2">
        <v>4</v>
      </c>
      <c r="B21" s="28"/>
      <c r="C21" s="20" t="s">
        <v>22</v>
      </c>
      <c r="E21" s="2">
        <v>36</v>
      </c>
      <c r="F21" s="2" t="s">
        <v>108</v>
      </c>
      <c r="G21" s="2">
        <f t="shared" si="9"/>
        <v>613.80008683436131</v>
      </c>
      <c r="H21" s="2">
        <f t="shared" si="1"/>
        <v>306.90004341718065</v>
      </c>
    </row>
    <row r="22" spans="1:20" ht="15.75" customHeight="1">
      <c r="A22" s="2">
        <v>5</v>
      </c>
      <c r="B22" s="35" t="s">
        <v>148</v>
      </c>
      <c r="C22" s="20" t="s">
        <v>22</v>
      </c>
      <c r="E22" s="2">
        <v>15</v>
      </c>
      <c r="F22" s="2" t="s">
        <v>108</v>
      </c>
      <c r="G22" s="2">
        <f t="shared" si="9"/>
        <v>69.786646071476923</v>
      </c>
      <c r="H22" s="2">
        <f t="shared" si="1"/>
        <v>34.893323035738462</v>
      </c>
      <c r="J22" s="2" t="s">
        <v>117</v>
      </c>
    </row>
    <row r="23" spans="1:20" ht="15.75" customHeight="1">
      <c r="A23" s="2">
        <v>5</v>
      </c>
      <c r="B23" s="28"/>
      <c r="C23" s="20" t="s">
        <v>22</v>
      </c>
      <c r="E23" s="2">
        <v>11.5</v>
      </c>
      <c r="F23" s="2" t="s">
        <v>108</v>
      </c>
      <c r="G23" s="2">
        <f t="shared" si="9"/>
        <v>36.073872950893289</v>
      </c>
      <c r="H23" s="2">
        <f t="shared" si="1"/>
        <v>18.036936475446645</v>
      </c>
      <c r="I23" s="2" t="s">
        <v>115</v>
      </c>
      <c r="J23" s="2">
        <f>SUM(H22:H29)</f>
        <v>2506.8896950630169</v>
      </c>
    </row>
    <row r="24" spans="1:20" ht="15.75" customHeight="1">
      <c r="A24" s="2">
        <v>5</v>
      </c>
      <c r="B24" s="28"/>
      <c r="C24" s="20" t="s">
        <v>30</v>
      </c>
      <c r="E24" s="2">
        <v>44.5</v>
      </c>
      <c r="F24" s="2" t="s">
        <v>127</v>
      </c>
      <c r="G24" s="2">
        <f t="shared" ref="G24:G32" si="10">EXP(-2.0127+2.4342*LN(E24))</f>
        <v>1375.0973179444002</v>
      </c>
      <c r="H24" s="2">
        <f t="shared" si="1"/>
        <v>687.54865897220009</v>
      </c>
    </row>
    <row r="25" spans="1:20" ht="15.75" customHeight="1">
      <c r="A25" s="2">
        <v>5</v>
      </c>
      <c r="B25" s="28"/>
      <c r="C25" s="20" t="s">
        <v>30</v>
      </c>
      <c r="E25" s="2">
        <v>50</v>
      </c>
      <c r="F25" s="2" t="s">
        <v>127</v>
      </c>
      <c r="G25" s="2">
        <f t="shared" si="10"/>
        <v>1826.1156600528564</v>
      </c>
      <c r="H25" s="2">
        <f t="shared" si="1"/>
        <v>913.05783002642818</v>
      </c>
    </row>
    <row r="26" spans="1:20" ht="15.75" customHeight="1">
      <c r="A26" s="2">
        <v>5</v>
      </c>
      <c r="B26" s="28"/>
      <c r="C26" s="20" t="s">
        <v>30</v>
      </c>
      <c r="E26" s="2">
        <v>43.5</v>
      </c>
      <c r="F26" s="2" t="s">
        <v>127</v>
      </c>
      <c r="G26" s="2">
        <f t="shared" si="10"/>
        <v>1301.0861251442805</v>
      </c>
      <c r="H26" s="2">
        <f t="shared" si="1"/>
        <v>650.54306257214023</v>
      </c>
    </row>
    <row r="27" spans="1:20" ht="15.75" customHeight="1">
      <c r="A27" s="2">
        <v>5</v>
      </c>
      <c r="B27" s="28"/>
      <c r="C27" s="22" t="s">
        <v>138</v>
      </c>
      <c r="E27" s="2">
        <v>22.5</v>
      </c>
      <c r="F27" s="2" t="s">
        <v>127</v>
      </c>
      <c r="G27" s="2">
        <f t="shared" si="10"/>
        <v>261.44370045010612</v>
      </c>
      <c r="H27" s="2">
        <f t="shared" si="1"/>
        <v>130.72185022505306</v>
      </c>
    </row>
    <row r="28" spans="1:20" ht="15.75" customHeight="1">
      <c r="A28" s="2">
        <v>5</v>
      </c>
      <c r="B28" s="28"/>
      <c r="C28" s="22" t="s">
        <v>138</v>
      </c>
      <c r="E28" s="2">
        <v>13</v>
      </c>
      <c r="F28" s="2" t="s">
        <v>127</v>
      </c>
      <c r="G28" s="2">
        <f t="shared" si="10"/>
        <v>68.779086671543766</v>
      </c>
      <c r="H28" s="2">
        <f t="shared" si="1"/>
        <v>34.389543335771883</v>
      </c>
    </row>
    <row r="29" spans="1:20" ht="15.75" customHeight="1">
      <c r="A29" s="2">
        <v>5</v>
      </c>
      <c r="B29" s="28"/>
      <c r="C29" s="22" t="s">
        <v>138</v>
      </c>
      <c r="E29" s="2">
        <v>13.5</v>
      </c>
      <c r="F29" s="2" t="s">
        <v>127</v>
      </c>
      <c r="G29" s="2">
        <f t="shared" si="10"/>
        <v>75.396980840476616</v>
      </c>
      <c r="H29" s="2">
        <f t="shared" si="1"/>
        <v>37.698490420238308</v>
      </c>
    </row>
    <row r="30" spans="1:20" ht="15.75" customHeight="1">
      <c r="A30" s="2">
        <v>6</v>
      </c>
      <c r="B30" s="35" t="s">
        <v>149</v>
      </c>
      <c r="C30" s="22" t="s">
        <v>138</v>
      </c>
      <c r="E30" s="2">
        <v>14</v>
      </c>
      <c r="F30" s="2" t="s">
        <v>127</v>
      </c>
      <c r="G30" s="2">
        <f t="shared" si="10"/>
        <v>82.375935696908641</v>
      </c>
      <c r="H30" s="2">
        <f t="shared" si="1"/>
        <v>41.187967848454321</v>
      </c>
      <c r="J30" s="2" t="s">
        <v>119</v>
      </c>
    </row>
    <row r="31" spans="1:20" ht="15.75" customHeight="1">
      <c r="A31" s="2">
        <v>6</v>
      </c>
      <c r="B31" s="28"/>
      <c r="C31" s="22" t="s">
        <v>138</v>
      </c>
      <c r="E31" s="2">
        <v>11</v>
      </c>
      <c r="F31" s="2" t="s">
        <v>127</v>
      </c>
      <c r="G31" s="2">
        <f t="shared" si="10"/>
        <v>45.798744269409916</v>
      </c>
      <c r="H31" s="2">
        <f t="shared" si="1"/>
        <v>22.899372134704958</v>
      </c>
      <c r="I31" s="2" t="s">
        <v>120</v>
      </c>
      <c r="J31" s="2">
        <f>SUM(H30:H39)</f>
        <v>1804.1974112899863</v>
      </c>
    </row>
    <row r="32" spans="1:20" ht="15.75" customHeight="1">
      <c r="A32" s="2">
        <v>6</v>
      </c>
      <c r="B32" s="28"/>
      <c r="C32" s="22" t="s">
        <v>138</v>
      </c>
      <c r="E32" s="2">
        <v>15</v>
      </c>
      <c r="F32" s="2" t="s">
        <v>127</v>
      </c>
      <c r="G32" s="2">
        <f t="shared" si="10"/>
        <v>97.439902127553196</v>
      </c>
      <c r="H32" s="2">
        <f t="shared" si="1"/>
        <v>48.719951063776598</v>
      </c>
    </row>
    <row r="33" spans="1:10" ht="15.75" customHeight="1">
      <c r="A33" s="2">
        <v>6</v>
      </c>
      <c r="B33" s="28"/>
      <c r="C33" s="20" t="s">
        <v>11</v>
      </c>
      <c r="E33" s="2">
        <v>41</v>
      </c>
      <c r="F33" s="2" t="s">
        <v>135</v>
      </c>
      <c r="G33" s="2">
        <f t="shared" ref="G33:G39" si="11">EXP(-2.0773+2.3323*LN(E33))</f>
        <v>723.32897403930065</v>
      </c>
      <c r="H33" s="2">
        <f t="shared" si="1"/>
        <v>361.66448701965032</v>
      </c>
    </row>
    <row r="34" spans="1:10" ht="15.75" customHeight="1">
      <c r="A34" s="2">
        <v>6</v>
      </c>
      <c r="B34" s="28"/>
      <c r="C34" s="20" t="s">
        <v>11</v>
      </c>
      <c r="E34" s="2">
        <v>30</v>
      </c>
      <c r="F34" s="2" t="s">
        <v>135</v>
      </c>
      <c r="G34" s="2">
        <f t="shared" si="11"/>
        <v>349.08402524916545</v>
      </c>
      <c r="H34" s="2">
        <f t="shared" si="1"/>
        <v>174.54201262458272</v>
      </c>
    </row>
    <row r="35" spans="1:10" ht="15.75" customHeight="1">
      <c r="A35" s="2">
        <v>6</v>
      </c>
      <c r="B35" s="28"/>
      <c r="C35" s="20" t="s">
        <v>11</v>
      </c>
      <c r="E35" s="2">
        <v>19</v>
      </c>
      <c r="F35" s="2" t="s">
        <v>135</v>
      </c>
      <c r="G35" s="2">
        <f t="shared" si="11"/>
        <v>120.30317693989772</v>
      </c>
      <c r="H35" s="2">
        <f t="shared" si="1"/>
        <v>60.151588469948862</v>
      </c>
    </row>
    <row r="36" spans="1:10" ht="15.75" customHeight="1">
      <c r="A36" s="2">
        <v>6</v>
      </c>
      <c r="B36" s="28"/>
      <c r="C36" s="20" t="s">
        <v>11</v>
      </c>
      <c r="E36" s="2">
        <v>46</v>
      </c>
      <c r="F36" s="2" t="s">
        <v>135</v>
      </c>
      <c r="G36" s="2">
        <f t="shared" si="11"/>
        <v>945.99788094311054</v>
      </c>
      <c r="H36" s="2">
        <f t="shared" si="1"/>
        <v>472.99894047155527</v>
      </c>
    </row>
    <row r="37" spans="1:10" ht="15.75" customHeight="1">
      <c r="A37" s="2">
        <v>6</v>
      </c>
      <c r="B37" s="28"/>
      <c r="C37" s="20" t="s">
        <v>11</v>
      </c>
      <c r="E37" s="2">
        <v>26.5</v>
      </c>
      <c r="F37" s="2" t="s">
        <v>135</v>
      </c>
      <c r="G37" s="2">
        <f t="shared" si="11"/>
        <v>261.38245008011398</v>
      </c>
      <c r="H37" s="2">
        <f t="shared" si="1"/>
        <v>130.69122504005699</v>
      </c>
    </row>
    <row r="38" spans="1:10" ht="15.75" customHeight="1">
      <c r="A38" s="2">
        <v>6</v>
      </c>
      <c r="B38" s="28"/>
      <c r="C38" s="20" t="s">
        <v>11</v>
      </c>
      <c r="E38" s="2">
        <v>31</v>
      </c>
      <c r="F38" s="2" t="s">
        <v>135</v>
      </c>
      <c r="G38" s="2">
        <f t="shared" si="11"/>
        <v>376.82781426174296</v>
      </c>
      <c r="H38" s="2">
        <f t="shared" si="1"/>
        <v>188.41390713087148</v>
      </c>
    </row>
    <row r="39" spans="1:10" ht="15.75" customHeight="1">
      <c r="A39" s="2">
        <v>6</v>
      </c>
      <c r="B39" s="28"/>
      <c r="C39" s="20" t="s">
        <v>11</v>
      </c>
      <c r="E39" s="2">
        <v>38</v>
      </c>
      <c r="F39" s="2" t="s">
        <v>135</v>
      </c>
      <c r="G39" s="2">
        <f t="shared" si="11"/>
        <v>605.85591897276981</v>
      </c>
      <c r="H39" s="2">
        <f t="shared" si="1"/>
        <v>302.92795948638491</v>
      </c>
    </row>
    <row r="40" spans="1:10" ht="15.75" customHeight="1">
      <c r="A40" s="2">
        <v>7</v>
      </c>
      <c r="B40" s="35" t="s">
        <v>150</v>
      </c>
      <c r="C40" s="20" t="s">
        <v>151</v>
      </c>
      <c r="E40" s="2">
        <v>36</v>
      </c>
      <c r="F40" s="2" t="s">
        <v>108</v>
      </c>
      <c r="G40" s="2">
        <f t="shared" ref="G40:G45" si="12">EXP(-2.48+2.4835*LN(E40))</f>
        <v>613.80008683436131</v>
      </c>
      <c r="H40" s="2">
        <f t="shared" si="1"/>
        <v>306.90004341718065</v>
      </c>
      <c r="J40" s="2" t="s">
        <v>121</v>
      </c>
    </row>
    <row r="41" spans="1:10" ht="15.75" customHeight="1">
      <c r="A41" s="2">
        <v>7</v>
      </c>
      <c r="B41" s="28"/>
      <c r="C41" s="20" t="s">
        <v>151</v>
      </c>
      <c r="E41" s="2">
        <v>33</v>
      </c>
      <c r="F41" s="2" t="s">
        <v>108</v>
      </c>
      <c r="G41" s="2">
        <f t="shared" si="12"/>
        <v>494.51452755489538</v>
      </c>
      <c r="H41" s="2">
        <f t="shared" si="1"/>
        <v>247.25726377744769</v>
      </c>
      <c r="I41" s="2" t="s">
        <v>115</v>
      </c>
      <c r="J41" s="2">
        <f>SUM(H40:H49)</f>
        <v>1995.2847670697438</v>
      </c>
    </row>
    <row r="42" spans="1:10" ht="15.75" customHeight="1">
      <c r="A42" s="2">
        <v>7</v>
      </c>
      <c r="B42" s="28"/>
      <c r="C42" s="20" t="s">
        <v>151</v>
      </c>
      <c r="E42" s="2">
        <v>34</v>
      </c>
      <c r="F42" s="2" t="s">
        <v>108</v>
      </c>
      <c r="G42" s="2">
        <f t="shared" si="12"/>
        <v>532.57107501551798</v>
      </c>
      <c r="H42" s="2">
        <f t="shared" si="1"/>
        <v>266.28553750775899</v>
      </c>
    </row>
    <row r="43" spans="1:10" ht="15.75" customHeight="1">
      <c r="A43" s="2">
        <v>7</v>
      </c>
      <c r="B43" s="28"/>
      <c r="C43" s="20" t="s">
        <v>151</v>
      </c>
      <c r="E43" s="2">
        <v>40</v>
      </c>
      <c r="F43" s="2" t="s">
        <v>108</v>
      </c>
      <c r="G43" s="2">
        <f t="shared" si="12"/>
        <v>797.38061491910037</v>
      </c>
      <c r="H43" s="2">
        <f t="shared" si="1"/>
        <v>398.69030745955018</v>
      </c>
    </row>
    <row r="44" spans="1:10" ht="15.75" customHeight="1">
      <c r="A44" s="2">
        <v>7</v>
      </c>
      <c r="B44" s="28"/>
      <c r="C44" s="20" t="s">
        <v>151</v>
      </c>
      <c r="E44" s="2">
        <v>35.5</v>
      </c>
      <c r="F44" s="2" t="s">
        <v>108</v>
      </c>
      <c r="G44" s="2">
        <f t="shared" si="12"/>
        <v>592.8458712927951</v>
      </c>
      <c r="H44" s="2">
        <f t="shared" si="1"/>
        <v>296.42293564639755</v>
      </c>
    </row>
    <row r="45" spans="1:10" ht="15.75" customHeight="1">
      <c r="A45" s="2">
        <v>7</v>
      </c>
      <c r="B45" s="28"/>
      <c r="C45" s="20" t="s">
        <v>151</v>
      </c>
      <c r="E45" s="2">
        <v>34.5</v>
      </c>
      <c r="F45" s="2" t="s">
        <v>108</v>
      </c>
      <c r="G45" s="2">
        <f t="shared" si="12"/>
        <v>552.23433783027167</v>
      </c>
      <c r="H45" s="2">
        <f t="shared" si="1"/>
        <v>276.11716891513584</v>
      </c>
    </row>
    <row r="46" spans="1:10" ht="15.75" customHeight="1">
      <c r="A46" s="2">
        <v>7</v>
      </c>
      <c r="B46" s="28"/>
      <c r="C46" s="22" t="s">
        <v>138</v>
      </c>
      <c r="E46" s="2">
        <v>11</v>
      </c>
      <c r="F46" s="2" t="s">
        <v>127</v>
      </c>
      <c r="G46" s="2">
        <f t="shared" ref="G46:G53" si="13">EXP(-2.0127+2.4342*LN(E46))</f>
        <v>45.798744269409916</v>
      </c>
      <c r="H46" s="2">
        <f t="shared" si="1"/>
        <v>22.899372134704958</v>
      </c>
    </row>
    <row r="47" spans="1:10" ht="15.75" customHeight="1">
      <c r="A47" s="2">
        <v>7</v>
      </c>
      <c r="B47" s="28"/>
      <c r="C47" s="22" t="s">
        <v>138</v>
      </c>
      <c r="E47" s="2">
        <v>19</v>
      </c>
      <c r="F47" s="2" t="s">
        <v>127</v>
      </c>
      <c r="G47" s="2">
        <f t="shared" si="13"/>
        <v>173.23574644554768</v>
      </c>
      <c r="H47" s="2">
        <f t="shared" si="1"/>
        <v>86.617873222773838</v>
      </c>
    </row>
    <row r="48" spans="1:10" ht="15.75" customHeight="1">
      <c r="A48" s="2">
        <v>7</v>
      </c>
      <c r="B48" s="28"/>
      <c r="C48" s="22" t="s">
        <v>138</v>
      </c>
      <c r="E48" s="2">
        <v>10</v>
      </c>
      <c r="F48" s="2" t="s">
        <v>127</v>
      </c>
      <c r="G48" s="2">
        <f t="shared" si="13"/>
        <v>36.315790016287224</v>
      </c>
      <c r="H48" s="2">
        <f t="shared" si="1"/>
        <v>18.157895008143612</v>
      </c>
    </row>
    <row r="49" spans="1:10" ht="15.75" customHeight="1">
      <c r="A49" s="2">
        <v>7</v>
      </c>
      <c r="B49" s="28"/>
      <c r="C49" s="22" t="s">
        <v>138</v>
      </c>
      <c r="E49" s="2">
        <v>18</v>
      </c>
      <c r="F49" s="2" t="s">
        <v>127</v>
      </c>
      <c r="G49" s="2">
        <f t="shared" si="13"/>
        <v>151.8727399613006</v>
      </c>
      <c r="H49" s="2">
        <f t="shared" si="1"/>
        <v>75.936369980650298</v>
      </c>
    </row>
    <row r="50" spans="1:10" ht="15.75" customHeight="1">
      <c r="A50" s="2">
        <v>8</v>
      </c>
      <c r="B50" s="35" t="s">
        <v>152</v>
      </c>
      <c r="C50" s="20" t="s">
        <v>153</v>
      </c>
      <c r="E50" s="2">
        <v>36</v>
      </c>
      <c r="F50" s="2" t="s">
        <v>127</v>
      </c>
      <c r="G50" s="2">
        <f t="shared" si="13"/>
        <v>820.81832503516921</v>
      </c>
      <c r="H50" s="2">
        <f t="shared" si="1"/>
        <v>410.4091625175846</v>
      </c>
      <c r="J50" s="2" t="s">
        <v>124</v>
      </c>
    </row>
    <row r="51" spans="1:10" ht="15.75" customHeight="1">
      <c r="A51" s="2">
        <v>8</v>
      </c>
      <c r="B51" s="28"/>
      <c r="C51" s="20" t="s">
        <v>153</v>
      </c>
      <c r="E51" s="2">
        <v>23</v>
      </c>
      <c r="F51" s="2" t="s">
        <v>127</v>
      </c>
      <c r="G51" s="2">
        <f t="shared" si="13"/>
        <v>275.81215065196324</v>
      </c>
      <c r="H51" s="2">
        <f t="shared" si="1"/>
        <v>137.90607532598162</v>
      </c>
      <c r="I51" s="2" t="s">
        <v>115</v>
      </c>
      <c r="J51" s="2">
        <f>SUM(H50:H53)</f>
        <v>796.73389059623378</v>
      </c>
    </row>
    <row r="52" spans="1:10" ht="15.75" customHeight="1">
      <c r="A52" s="2">
        <v>8</v>
      </c>
      <c r="B52" s="28"/>
      <c r="C52" s="20" t="s">
        <v>153</v>
      </c>
      <c r="E52" s="2">
        <v>21</v>
      </c>
      <c r="F52" s="2" t="s">
        <v>127</v>
      </c>
      <c r="G52" s="2">
        <f t="shared" si="13"/>
        <v>221.02515485337165</v>
      </c>
      <c r="H52" s="2">
        <f t="shared" si="1"/>
        <v>110.51257742668582</v>
      </c>
    </row>
    <row r="53" spans="1:10" ht="15.75" customHeight="1">
      <c r="A53" s="2">
        <v>8</v>
      </c>
      <c r="B53" s="28"/>
      <c r="C53" s="20" t="s">
        <v>153</v>
      </c>
      <c r="E53" s="2">
        <v>23</v>
      </c>
      <c r="F53" s="2" t="s">
        <v>127</v>
      </c>
      <c r="G53" s="2">
        <f t="shared" si="13"/>
        <v>275.81215065196324</v>
      </c>
      <c r="H53" s="2">
        <f t="shared" si="1"/>
        <v>137.90607532598162</v>
      </c>
    </row>
    <row r="54" spans="1:10" ht="15.75" customHeight="1">
      <c r="B54" s="15"/>
    </row>
    <row r="55" spans="1:10" ht="15.75" customHeight="1">
      <c r="B55" s="15" t="s">
        <v>89</v>
      </c>
    </row>
    <row r="56" spans="1:10" ht="15.75" customHeight="1">
      <c r="B56" s="15" t="s">
        <v>154</v>
      </c>
      <c r="C56" s="2" t="s">
        <v>19</v>
      </c>
    </row>
    <row r="57" spans="1:10" ht="15.75" customHeight="1">
      <c r="B57" s="15" t="s">
        <v>155</v>
      </c>
      <c r="C57" s="2" t="s">
        <v>27</v>
      </c>
    </row>
    <row r="58" spans="1:10" ht="15.75" customHeight="1">
      <c r="B58" s="15"/>
    </row>
    <row r="59" spans="1:10" ht="15.75" customHeight="1">
      <c r="B59" s="15"/>
    </row>
    <row r="60" spans="1:10" ht="15.75" customHeight="1">
      <c r="B60" s="15"/>
    </row>
    <row r="61" spans="1:10" ht="15.75" customHeight="1">
      <c r="B61" s="15"/>
    </row>
    <row r="62" spans="1:10" ht="15.75" customHeight="1">
      <c r="B62" s="15"/>
    </row>
    <row r="63" spans="1:10" ht="15.75" customHeight="1">
      <c r="B63" s="15"/>
    </row>
    <row r="64" spans="1:10" ht="15.75" customHeight="1">
      <c r="B64" s="15"/>
    </row>
    <row r="65" spans="2:2" ht="15.75" customHeight="1">
      <c r="B65" s="15"/>
    </row>
    <row r="66" spans="2:2" ht="15.75" customHeight="1">
      <c r="B66" s="15"/>
    </row>
    <row r="67" spans="2:2" ht="15.75" customHeight="1">
      <c r="B67" s="15"/>
    </row>
    <row r="68" spans="2:2" ht="15.75" customHeight="1">
      <c r="B68" s="15"/>
    </row>
    <row r="69" spans="2:2" ht="15.75" customHeight="1">
      <c r="B69" s="15"/>
    </row>
    <row r="70" spans="2:2" ht="15.75" customHeight="1">
      <c r="B70" s="15"/>
    </row>
    <row r="71" spans="2:2" ht="15.75" customHeight="1">
      <c r="B71" s="15"/>
    </row>
    <row r="72" spans="2:2" ht="15.75" customHeight="1">
      <c r="B72" s="15"/>
    </row>
    <row r="73" spans="2:2" ht="15.75" customHeight="1">
      <c r="B73" s="15"/>
    </row>
    <row r="74" spans="2:2" ht="15.75" customHeight="1">
      <c r="B74" s="15"/>
    </row>
    <row r="75" spans="2:2" ht="15.75" customHeight="1">
      <c r="B75" s="15"/>
    </row>
    <row r="76" spans="2:2" ht="15.75" customHeight="1">
      <c r="B76" s="15"/>
    </row>
    <row r="77" spans="2:2" ht="15.75" customHeight="1">
      <c r="B77" s="15"/>
    </row>
    <row r="78" spans="2:2" ht="15.75" customHeight="1">
      <c r="B78" s="15"/>
    </row>
    <row r="79" spans="2:2" ht="15.75" customHeight="1">
      <c r="B79" s="15"/>
    </row>
    <row r="80" spans="2:2" ht="15.75" customHeight="1">
      <c r="B80" s="15"/>
    </row>
    <row r="81" spans="2:2" ht="15.75" customHeight="1">
      <c r="B81" s="15"/>
    </row>
    <row r="82" spans="2:2" ht="15.75" customHeight="1">
      <c r="B82" s="15"/>
    </row>
    <row r="83" spans="2:2" ht="15.75" customHeight="1">
      <c r="B83" s="15"/>
    </row>
    <row r="84" spans="2:2" ht="15.75" customHeight="1">
      <c r="B84" s="15"/>
    </row>
    <row r="85" spans="2:2" ht="15.75" customHeight="1">
      <c r="B85" s="15"/>
    </row>
    <row r="86" spans="2:2" ht="15.75" customHeight="1">
      <c r="B86" s="15"/>
    </row>
    <row r="87" spans="2:2" ht="15.75" customHeight="1">
      <c r="B87" s="15"/>
    </row>
    <row r="88" spans="2:2" ht="15.75" customHeight="1">
      <c r="B88" s="15"/>
    </row>
    <row r="89" spans="2:2" ht="15.75" customHeight="1">
      <c r="B89" s="15"/>
    </row>
    <row r="90" spans="2:2" ht="15.75" customHeight="1">
      <c r="B90" s="15"/>
    </row>
    <row r="91" spans="2:2" ht="15.75" customHeight="1">
      <c r="B91" s="15"/>
    </row>
    <row r="92" spans="2:2" ht="15.75" customHeight="1">
      <c r="B92" s="15"/>
    </row>
    <row r="93" spans="2:2" ht="15.75" customHeight="1">
      <c r="B93" s="15"/>
    </row>
    <row r="94" spans="2:2" ht="15.75" customHeight="1">
      <c r="B94" s="15"/>
    </row>
    <row r="95" spans="2:2" ht="15.75" customHeight="1">
      <c r="B95" s="15"/>
    </row>
    <row r="96" spans="2:2" ht="15.75" customHeight="1">
      <c r="B96" s="15"/>
    </row>
    <row r="97" spans="2:2" ht="15.75" customHeight="1">
      <c r="B97" s="15"/>
    </row>
    <row r="98" spans="2:2" ht="15.75" customHeight="1">
      <c r="B98" s="15"/>
    </row>
    <row r="99" spans="2:2" ht="15.75" customHeight="1">
      <c r="B99" s="15"/>
    </row>
    <row r="100" spans="2:2" ht="15.75" customHeight="1">
      <c r="B100" s="15"/>
    </row>
    <row r="101" spans="2:2" ht="15.75" customHeight="1">
      <c r="B101" s="15"/>
    </row>
    <row r="102" spans="2:2" ht="15.75" customHeight="1">
      <c r="B102" s="15"/>
    </row>
    <row r="103" spans="2:2" ht="15.75" customHeight="1">
      <c r="B103" s="15"/>
    </row>
    <row r="104" spans="2:2" ht="15.75" customHeight="1">
      <c r="B104" s="15"/>
    </row>
    <row r="105" spans="2:2" ht="15.75" customHeight="1">
      <c r="B105" s="15"/>
    </row>
    <row r="106" spans="2:2" ht="15.75" customHeight="1">
      <c r="B106" s="15"/>
    </row>
    <row r="107" spans="2:2" ht="15.75" customHeight="1">
      <c r="B107" s="15"/>
    </row>
    <row r="108" spans="2:2" ht="15.75" customHeight="1">
      <c r="B108" s="15"/>
    </row>
    <row r="109" spans="2:2" ht="15.75" customHeight="1">
      <c r="B109" s="15"/>
    </row>
    <row r="110" spans="2:2" ht="15.75" customHeight="1">
      <c r="B110" s="15"/>
    </row>
    <row r="111" spans="2:2" ht="15.75" customHeight="1">
      <c r="B111" s="15"/>
    </row>
    <row r="112" spans="2:2" ht="15.75" customHeight="1">
      <c r="B112" s="15"/>
    </row>
    <row r="113" spans="2:2" ht="15.75" customHeight="1">
      <c r="B113" s="15"/>
    </row>
    <row r="114" spans="2:2" ht="15.75" customHeight="1">
      <c r="B114" s="15"/>
    </row>
    <row r="115" spans="2:2" ht="15.75" customHeight="1">
      <c r="B115" s="15"/>
    </row>
    <row r="116" spans="2:2" ht="15.75" customHeight="1">
      <c r="B116" s="15"/>
    </row>
    <row r="117" spans="2:2" ht="15.75" customHeight="1">
      <c r="B117" s="15"/>
    </row>
    <row r="118" spans="2:2" ht="15.75" customHeight="1">
      <c r="B118" s="15"/>
    </row>
    <row r="119" spans="2:2" ht="15.75" customHeight="1">
      <c r="B119" s="15"/>
    </row>
    <row r="120" spans="2:2" ht="15.75" customHeight="1">
      <c r="B120" s="15"/>
    </row>
    <row r="121" spans="2:2" ht="15.75" customHeight="1">
      <c r="B121" s="15"/>
    </row>
    <row r="122" spans="2:2" ht="15.75" customHeight="1">
      <c r="B122" s="15"/>
    </row>
    <row r="123" spans="2:2" ht="15.75" customHeight="1">
      <c r="B123" s="15"/>
    </row>
    <row r="124" spans="2:2" ht="15.75" customHeight="1">
      <c r="B124" s="15"/>
    </row>
    <row r="125" spans="2:2" ht="15.75" customHeight="1">
      <c r="B125" s="15"/>
    </row>
    <row r="126" spans="2:2" ht="15.75" customHeight="1">
      <c r="B126" s="15"/>
    </row>
    <row r="127" spans="2:2" ht="15.75" customHeight="1">
      <c r="B127" s="15"/>
    </row>
    <row r="128" spans="2:2" ht="15.75" customHeight="1">
      <c r="B128" s="15"/>
    </row>
    <row r="129" spans="2:2" ht="15.75" customHeight="1">
      <c r="B129" s="15"/>
    </row>
    <row r="130" spans="2:2" ht="15.75" customHeight="1">
      <c r="B130" s="15"/>
    </row>
    <row r="131" spans="2:2" ht="15.75" customHeight="1">
      <c r="B131" s="15"/>
    </row>
    <row r="132" spans="2:2" ht="15.75" customHeight="1">
      <c r="B132" s="15"/>
    </row>
    <row r="133" spans="2:2" ht="15.75" customHeight="1">
      <c r="B133" s="15"/>
    </row>
    <row r="134" spans="2:2" ht="15.75" customHeight="1">
      <c r="B134" s="15"/>
    </row>
    <row r="135" spans="2:2" ht="15.75" customHeight="1">
      <c r="B135" s="15"/>
    </row>
    <row r="136" spans="2:2" ht="15.75" customHeight="1">
      <c r="B136" s="15"/>
    </row>
    <row r="137" spans="2:2" ht="15.75" customHeight="1">
      <c r="B137" s="15"/>
    </row>
    <row r="138" spans="2:2" ht="15.75" customHeight="1">
      <c r="B138" s="15"/>
    </row>
    <row r="139" spans="2:2" ht="15.75" customHeight="1">
      <c r="B139" s="15"/>
    </row>
    <row r="140" spans="2:2" ht="15.75" customHeight="1">
      <c r="B140" s="15"/>
    </row>
    <row r="141" spans="2:2" ht="15.75" customHeight="1">
      <c r="B141" s="15"/>
    </row>
    <row r="142" spans="2:2" ht="15.75" customHeight="1">
      <c r="B142" s="15"/>
    </row>
    <row r="143" spans="2:2" ht="15.75" customHeight="1">
      <c r="B143" s="15"/>
    </row>
    <row r="144" spans="2:2" ht="15.75" customHeight="1">
      <c r="B144" s="15"/>
    </row>
    <row r="145" spans="2:2" ht="15.75" customHeight="1">
      <c r="B145" s="15"/>
    </row>
    <row r="146" spans="2:2" ht="15.75" customHeight="1">
      <c r="B146" s="15"/>
    </row>
    <row r="147" spans="2:2" ht="15.75" customHeight="1">
      <c r="B147" s="15"/>
    </row>
    <row r="148" spans="2:2" ht="15.75" customHeight="1">
      <c r="B148" s="15"/>
    </row>
    <row r="149" spans="2:2" ht="15.75" customHeight="1">
      <c r="B149" s="15"/>
    </row>
    <row r="150" spans="2:2" ht="15.75" customHeight="1">
      <c r="B150" s="15"/>
    </row>
    <row r="151" spans="2:2" ht="15.75" customHeight="1">
      <c r="B151" s="15"/>
    </row>
    <row r="152" spans="2:2" ht="15.75" customHeight="1">
      <c r="B152" s="15"/>
    </row>
    <row r="153" spans="2:2" ht="15.75" customHeight="1">
      <c r="B153" s="15"/>
    </row>
    <row r="154" spans="2:2" ht="15.75" customHeight="1">
      <c r="B154" s="15"/>
    </row>
    <row r="155" spans="2:2" ht="15.75" customHeight="1">
      <c r="B155" s="15"/>
    </row>
    <row r="156" spans="2:2" ht="15.75" customHeight="1">
      <c r="B156" s="15"/>
    </row>
    <row r="157" spans="2:2" ht="15.75" customHeight="1">
      <c r="B157" s="15"/>
    </row>
    <row r="158" spans="2:2" ht="15.75" customHeight="1">
      <c r="B158" s="15"/>
    </row>
    <row r="159" spans="2:2" ht="15.75" customHeight="1">
      <c r="B159" s="15"/>
    </row>
    <row r="160" spans="2:2" ht="15.75" customHeight="1">
      <c r="B160" s="15"/>
    </row>
    <row r="161" spans="2:2" ht="15.75" customHeight="1">
      <c r="B161" s="15"/>
    </row>
    <row r="162" spans="2:2" ht="15.75" customHeight="1">
      <c r="B162" s="15"/>
    </row>
    <row r="163" spans="2:2" ht="15.75" customHeight="1">
      <c r="B163" s="15"/>
    </row>
    <row r="164" spans="2:2" ht="15.75" customHeight="1">
      <c r="B164" s="15"/>
    </row>
    <row r="165" spans="2:2" ht="15.75" customHeight="1">
      <c r="B165" s="15"/>
    </row>
    <row r="166" spans="2:2" ht="15.75" customHeight="1">
      <c r="B166" s="15"/>
    </row>
    <row r="167" spans="2:2" ht="15.75" customHeight="1">
      <c r="B167" s="15"/>
    </row>
    <row r="168" spans="2:2" ht="15.75" customHeight="1">
      <c r="B168" s="15"/>
    </row>
    <row r="169" spans="2:2" ht="15.75" customHeight="1">
      <c r="B169" s="15"/>
    </row>
    <row r="170" spans="2:2" ht="15.75" customHeight="1">
      <c r="B170" s="15"/>
    </row>
    <row r="171" spans="2:2" ht="15.75" customHeight="1">
      <c r="B171" s="15"/>
    </row>
    <row r="172" spans="2:2" ht="15.75" customHeight="1">
      <c r="B172" s="15"/>
    </row>
    <row r="173" spans="2:2" ht="15.75" customHeight="1">
      <c r="B173" s="15"/>
    </row>
    <row r="174" spans="2:2" ht="15.75" customHeight="1">
      <c r="B174" s="15"/>
    </row>
    <row r="175" spans="2:2" ht="15.75" customHeight="1">
      <c r="B175" s="15"/>
    </row>
    <row r="176" spans="2:2" ht="15.75" customHeight="1">
      <c r="B176" s="15"/>
    </row>
    <row r="177" spans="2:2" ht="15.75" customHeight="1">
      <c r="B177" s="15"/>
    </row>
    <row r="178" spans="2:2" ht="15.75" customHeight="1">
      <c r="B178" s="15"/>
    </row>
    <row r="179" spans="2:2" ht="15.75" customHeight="1">
      <c r="B179" s="15"/>
    </row>
    <row r="180" spans="2:2" ht="15.75" customHeight="1">
      <c r="B180" s="15"/>
    </row>
    <row r="181" spans="2:2" ht="15.75" customHeight="1">
      <c r="B181" s="15"/>
    </row>
    <row r="182" spans="2:2" ht="15.75" customHeight="1">
      <c r="B182" s="15"/>
    </row>
    <row r="183" spans="2:2" ht="15.75" customHeight="1">
      <c r="B183" s="15"/>
    </row>
    <row r="184" spans="2:2" ht="15.75" customHeight="1">
      <c r="B184" s="15"/>
    </row>
    <row r="185" spans="2:2" ht="15.75" customHeight="1">
      <c r="B185" s="15"/>
    </row>
    <row r="186" spans="2:2" ht="15.75" customHeight="1">
      <c r="B186" s="15"/>
    </row>
    <row r="187" spans="2:2" ht="15.75" customHeight="1">
      <c r="B187" s="15"/>
    </row>
    <row r="188" spans="2:2" ht="15.75" customHeight="1">
      <c r="B188" s="15"/>
    </row>
    <row r="189" spans="2:2" ht="15.75" customHeight="1">
      <c r="B189" s="15"/>
    </row>
    <row r="190" spans="2:2" ht="15.75" customHeight="1">
      <c r="B190" s="15"/>
    </row>
    <row r="191" spans="2:2" ht="15.75" customHeight="1">
      <c r="B191" s="15"/>
    </row>
    <row r="192" spans="2:2" ht="15.75" customHeight="1">
      <c r="B192" s="15"/>
    </row>
    <row r="193" spans="2:2" ht="15.75" customHeight="1">
      <c r="B193" s="15"/>
    </row>
    <row r="194" spans="2:2" ht="15.75" customHeight="1">
      <c r="B194" s="15"/>
    </row>
    <row r="195" spans="2:2" ht="15.75" customHeight="1">
      <c r="B195" s="15"/>
    </row>
    <row r="196" spans="2:2" ht="15.75" customHeight="1">
      <c r="B196" s="15"/>
    </row>
    <row r="197" spans="2:2" ht="15.75" customHeight="1">
      <c r="B197" s="15"/>
    </row>
    <row r="198" spans="2:2" ht="15.75" customHeight="1">
      <c r="B198" s="15"/>
    </row>
    <row r="199" spans="2:2" ht="15.75" customHeight="1">
      <c r="B199" s="15"/>
    </row>
    <row r="200" spans="2:2" ht="15.75" customHeight="1">
      <c r="B200" s="15"/>
    </row>
    <row r="201" spans="2:2" ht="15.75" customHeight="1">
      <c r="B201" s="15"/>
    </row>
    <row r="202" spans="2:2" ht="15.75" customHeight="1">
      <c r="B202" s="15"/>
    </row>
    <row r="203" spans="2:2" ht="15.75" customHeight="1">
      <c r="B203" s="15"/>
    </row>
    <row r="204" spans="2:2" ht="15.75" customHeight="1">
      <c r="B204" s="15"/>
    </row>
    <row r="205" spans="2:2" ht="15.75" customHeight="1">
      <c r="B205" s="15"/>
    </row>
    <row r="206" spans="2:2" ht="15.75" customHeight="1">
      <c r="B206" s="15"/>
    </row>
    <row r="207" spans="2:2" ht="15.75" customHeight="1">
      <c r="B207" s="15"/>
    </row>
    <row r="208" spans="2:2" ht="15.75" customHeight="1">
      <c r="B208" s="15"/>
    </row>
    <row r="209" spans="2:2" ht="15.75" customHeight="1">
      <c r="B209" s="15"/>
    </row>
    <row r="210" spans="2:2" ht="15.75" customHeight="1">
      <c r="B210" s="15"/>
    </row>
    <row r="211" spans="2:2" ht="15.75" customHeight="1">
      <c r="B211" s="15"/>
    </row>
    <row r="212" spans="2:2" ht="15.75" customHeight="1">
      <c r="B212" s="15"/>
    </row>
    <row r="213" spans="2:2" ht="15.75" customHeight="1">
      <c r="B213" s="15"/>
    </row>
    <row r="214" spans="2:2" ht="15.75" customHeight="1">
      <c r="B214" s="15"/>
    </row>
    <row r="215" spans="2:2" ht="15.75" customHeight="1">
      <c r="B215" s="15"/>
    </row>
    <row r="216" spans="2:2" ht="15.75" customHeight="1">
      <c r="B216" s="15"/>
    </row>
    <row r="217" spans="2:2" ht="15.75" customHeight="1">
      <c r="B217" s="15"/>
    </row>
    <row r="218" spans="2:2" ht="15.75" customHeight="1">
      <c r="B218" s="15"/>
    </row>
    <row r="219" spans="2:2" ht="15.75" customHeight="1">
      <c r="B219" s="15"/>
    </row>
    <row r="220" spans="2:2" ht="15.75" customHeight="1">
      <c r="B220" s="15"/>
    </row>
    <row r="221" spans="2:2" ht="15.75" customHeight="1">
      <c r="B221" s="15"/>
    </row>
    <row r="222" spans="2:2" ht="15.75" customHeight="1">
      <c r="B222" s="15"/>
    </row>
    <row r="223" spans="2:2" ht="15.75" customHeight="1">
      <c r="B223" s="15"/>
    </row>
    <row r="224" spans="2:2" ht="15.75" customHeight="1">
      <c r="B224" s="15"/>
    </row>
    <row r="225" spans="2:2" ht="15.75" customHeight="1">
      <c r="B225" s="15"/>
    </row>
    <row r="226" spans="2:2" ht="15.75" customHeight="1">
      <c r="B226" s="15"/>
    </row>
    <row r="227" spans="2:2" ht="15.75" customHeight="1">
      <c r="B227" s="15"/>
    </row>
    <row r="228" spans="2:2" ht="15.75" customHeight="1">
      <c r="B228" s="15"/>
    </row>
    <row r="229" spans="2:2" ht="15.75" customHeight="1">
      <c r="B229" s="15"/>
    </row>
    <row r="230" spans="2:2" ht="15.75" customHeight="1">
      <c r="B230" s="15"/>
    </row>
    <row r="231" spans="2:2" ht="15.75" customHeight="1">
      <c r="B231" s="15"/>
    </row>
    <row r="232" spans="2:2" ht="15.75" customHeight="1">
      <c r="B232" s="15"/>
    </row>
    <row r="233" spans="2:2" ht="15.75" customHeight="1">
      <c r="B233" s="15"/>
    </row>
    <row r="234" spans="2:2" ht="15.75" customHeight="1">
      <c r="B234" s="15"/>
    </row>
    <row r="235" spans="2:2" ht="15.75" customHeight="1">
      <c r="B235" s="15"/>
    </row>
    <row r="236" spans="2:2" ht="15.75" customHeight="1">
      <c r="B236" s="15"/>
    </row>
    <row r="237" spans="2:2" ht="15.75" customHeight="1">
      <c r="B237" s="15"/>
    </row>
    <row r="238" spans="2:2" ht="15.75" customHeight="1">
      <c r="B238" s="15"/>
    </row>
    <row r="239" spans="2:2" ht="15.75" customHeight="1">
      <c r="B239" s="15"/>
    </row>
    <row r="240" spans="2:2" ht="15.75" customHeight="1">
      <c r="B240" s="15"/>
    </row>
    <row r="241" spans="2:2" ht="15.75" customHeight="1">
      <c r="B241" s="15"/>
    </row>
    <row r="242" spans="2:2" ht="15.75" customHeight="1">
      <c r="B242" s="15"/>
    </row>
    <row r="243" spans="2:2" ht="15.75" customHeight="1">
      <c r="B243" s="15"/>
    </row>
    <row r="244" spans="2:2" ht="15.75" customHeight="1">
      <c r="B244" s="15"/>
    </row>
    <row r="245" spans="2:2" ht="15.75" customHeight="1">
      <c r="B245" s="15"/>
    </row>
    <row r="246" spans="2:2" ht="15.75" customHeight="1">
      <c r="B246" s="15"/>
    </row>
    <row r="247" spans="2:2" ht="15.75" customHeight="1">
      <c r="B247" s="15"/>
    </row>
    <row r="248" spans="2:2" ht="15.75" customHeight="1">
      <c r="B248" s="15"/>
    </row>
    <row r="249" spans="2:2" ht="15.75" customHeight="1">
      <c r="B249" s="15"/>
    </row>
    <row r="250" spans="2:2" ht="15.75" customHeight="1">
      <c r="B250" s="15"/>
    </row>
    <row r="251" spans="2:2" ht="15.75" customHeight="1">
      <c r="B251" s="15"/>
    </row>
    <row r="252" spans="2:2" ht="15.75" customHeight="1">
      <c r="B252" s="15"/>
    </row>
    <row r="253" spans="2:2" ht="15.75" customHeight="1">
      <c r="B253" s="15"/>
    </row>
    <row r="254" spans="2:2" ht="15.75" customHeight="1">
      <c r="B254" s="15"/>
    </row>
    <row r="255" spans="2:2" ht="15.75" customHeight="1">
      <c r="B255" s="15"/>
    </row>
    <row r="256" spans="2:2" ht="15.75" customHeight="1">
      <c r="B256" s="15"/>
    </row>
    <row r="257" spans="2:2" ht="15.75" customHeight="1">
      <c r="B257" s="15"/>
    </row>
    <row r="258" spans="2:2" ht="15.75" customHeight="1"/>
    <row r="259" spans="2:2" ht="15.75" customHeight="1"/>
    <row r="260" spans="2:2" ht="15.75" customHeight="1"/>
    <row r="261" spans="2:2" ht="15.75" customHeight="1"/>
    <row r="262" spans="2:2" ht="15.75" customHeight="1"/>
    <row r="263" spans="2:2" ht="15.75" customHeight="1"/>
    <row r="264" spans="2:2" ht="15.75" customHeight="1"/>
    <row r="265" spans="2:2" ht="15.75" customHeight="1"/>
    <row r="266" spans="2:2" ht="15.75" customHeight="1"/>
    <row r="267" spans="2:2" ht="15.75" customHeight="1"/>
    <row r="268" spans="2:2" ht="15.75" customHeight="1"/>
    <row r="269" spans="2:2" ht="15.75" customHeight="1"/>
    <row r="270" spans="2:2" ht="15.75" customHeight="1"/>
    <row r="271" spans="2:2" ht="15.75" customHeight="1"/>
    <row r="272" spans="2: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40:B49"/>
    <mergeCell ref="B50:B53"/>
    <mergeCell ref="B3:B8"/>
    <mergeCell ref="B9:B13"/>
    <mergeCell ref="Q12:Q14"/>
    <mergeCell ref="B14:B18"/>
    <mergeCell ref="B19:B21"/>
    <mergeCell ref="B22:B29"/>
    <mergeCell ref="B30:B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T1000"/>
  <sheetViews>
    <sheetView tabSelected="1" workbookViewId="0"/>
  </sheetViews>
  <sheetFormatPr baseColWidth="10" defaultColWidth="14.5" defaultRowHeight="15" customHeight="1"/>
  <cols>
    <col min="1" max="2" width="14.5" customWidth="1"/>
    <col min="3" max="3" width="15.5" customWidth="1"/>
    <col min="4" max="6" width="14.5" customWidth="1"/>
    <col min="8" max="8" width="13.6640625" customWidth="1"/>
    <col min="11" max="11" width="19" customWidth="1"/>
    <col min="15" max="15" width="17.83203125" customWidth="1"/>
  </cols>
  <sheetData>
    <row r="1" spans="1:20" ht="15.75" customHeight="1">
      <c r="A1" s="1"/>
      <c r="B1" s="3"/>
      <c r="C1" s="1"/>
      <c r="D1" s="1"/>
      <c r="E1" s="1"/>
      <c r="F1" s="1" t="s">
        <v>0</v>
      </c>
      <c r="K1" s="15"/>
    </row>
    <row r="2" spans="1:20" ht="15.75" customHeight="1">
      <c r="A2" s="1" t="s">
        <v>1</v>
      </c>
      <c r="B2" s="3" t="s">
        <v>2</v>
      </c>
      <c r="C2" s="1" t="s">
        <v>3</v>
      </c>
      <c r="D2" s="1" t="s">
        <v>4</v>
      </c>
      <c r="E2" s="1" t="s">
        <v>5</v>
      </c>
      <c r="F2" s="1" t="s">
        <v>6</v>
      </c>
      <c r="H2" s="1" t="s">
        <v>94</v>
      </c>
      <c r="K2" s="15"/>
      <c r="O2" s="2" t="s">
        <v>156</v>
      </c>
    </row>
    <row r="3" spans="1:20" ht="15.75" customHeight="1">
      <c r="A3" s="2">
        <v>1</v>
      </c>
      <c r="B3" s="35" t="s">
        <v>157</v>
      </c>
      <c r="C3" s="20" t="s">
        <v>11</v>
      </c>
      <c r="E3" s="2">
        <v>33</v>
      </c>
      <c r="F3" s="2" t="s">
        <v>135</v>
      </c>
      <c r="G3" s="2">
        <f t="shared" ref="G3:G7" si="0">EXP(-2.0773+2.3323*LN(E3))</f>
        <v>435.98358153417041</v>
      </c>
      <c r="H3" s="2">
        <f t="shared" ref="H3:H32" si="1">G3/2</f>
        <v>217.99179076708521</v>
      </c>
      <c r="I3" s="2" t="s">
        <v>98</v>
      </c>
      <c r="K3" s="15"/>
      <c r="L3" s="2" t="s">
        <v>158</v>
      </c>
      <c r="O3" s="2" t="s">
        <v>101</v>
      </c>
      <c r="P3" s="2" t="s">
        <v>53</v>
      </c>
    </row>
    <row r="4" spans="1:20" ht="15.75" customHeight="1">
      <c r="A4" s="2">
        <v>1</v>
      </c>
      <c r="B4" s="28"/>
      <c r="C4" s="20" t="s">
        <v>11</v>
      </c>
      <c r="E4" s="2">
        <v>34.5</v>
      </c>
      <c r="F4" s="2" t="s">
        <v>135</v>
      </c>
      <c r="G4" s="2">
        <f t="shared" si="0"/>
        <v>483.61030693715895</v>
      </c>
      <c r="H4" s="2">
        <f t="shared" si="1"/>
        <v>241.80515346857948</v>
      </c>
      <c r="I4" s="2">
        <f>SUM(H3:H7)</f>
        <v>1492.8897089523853</v>
      </c>
      <c r="K4" s="15"/>
      <c r="L4" s="16">
        <v>1938104</v>
      </c>
      <c r="O4" s="2">
        <f>SUM(J35:J957)*(L4/10000)</f>
        <v>27116336.444914728</v>
      </c>
      <c r="P4" s="2">
        <f>O4/1000</f>
        <v>27116.336444914727</v>
      </c>
    </row>
    <row r="5" spans="1:20" ht="15.75" customHeight="1">
      <c r="A5" s="2">
        <v>1</v>
      </c>
      <c r="B5" s="28"/>
      <c r="C5" s="20" t="s">
        <v>11</v>
      </c>
      <c r="E5" s="2">
        <v>42.5</v>
      </c>
      <c r="F5" s="2" t="s">
        <v>135</v>
      </c>
      <c r="G5" s="2">
        <f t="shared" si="0"/>
        <v>786.55948822867015</v>
      </c>
      <c r="H5" s="2">
        <f t="shared" si="1"/>
        <v>393.27974411433507</v>
      </c>
      <c r="K5" s="15"/>
    </row>
    <row r="6" spans="1:20" ht="15.75" customHeight="1">
      <c r="A6" s="2">
        <v>1</v>
      </c>
      <c r="B6" s="28"/>
      <c r="C6" s="20" t="s">
        <v>11</v>
      </c>
      <c r="E6" s="2">
        <v>27.5</v>
      </c>
      <c r="F6" s="2" t="s">
        <v>135</v>
      </c>
      <c r="G6" s="2">
        <f t="shared" si="0"/>
        <v>284.96775077700892</v>
      </c>
      <c r="H6" s="2">
        <f t="shared" si="1"/>
        <v>142.48387538850446</v>
      </c>
      <c r="K6" s="15"/>
      <c r="O6" s="2" t="s">
        <v>159</v>
      </c>
    </row>
    <row r="7" spans="1:20" ht="15.75" customHeight="1">
      <c r="A7" s="2">
        <v>1</v>
      </c>
      <c r="B7" s="28"/>
      <c r="C7" s="20" t="s">
        <v>11</v>
      </c>
      <c r="E7" s="2">
        <v>47</v>
      </c>
      <c r="F7" s="2" t="s">
        <v>135</v>
      </c>
      <c r="G7" s="2">
        <f t="shared" si="0"/>
        <v>994.65829042776181</v>
      </c>
      <c r="H7" s="2">
        <f t="shared" si="1"/>
        <v>497.32914521388091</v>
      </c>
      <c r="K7" s="15"/>
      <c r="L7" s="2" t="s">
        <v>106</v>
      </c>
      <c r="O7" s="2" t="s">
        <v>101</v>
      </c>
      <c r="P7" s="2" t="s">
        <v>53</v>
      </c>
    </row>
    <row r="8" spans="1:20" ht="15.75" customHeight="1">
      <c r="A8" s="2">
        <v>2</v>
      </c>
      <c r="B8" s="35" t="s">
        <v>160</v>
      </c>
      <c r="C8" s="20" t="s">
        <v>96</v>
      </c>
      <c r="E8" s="2">
        <v>21</v>
      </c>
      <c r="F8" s="2" t="s">
        <v>140</v>
      </c>
      <c r="G8" s="2">
        <f t="shared" ref="G8:G20" si="2">EXP(-2.5356+2.4349*LN(E8))</f>
        <v>131.30300710695147</v>
      </c>
      <c r="H8" s="2">
        <f t="shared" si="1"/>
        <v>65.651503553475735</v>
      </c>
      <c r="I8" s="2" t="s">
        <v>107</v>
      </c>
      <c r="K8" s="15"/>
      <c r="L8" s="16">
        <v>1150353</v>
      </c>
      <c r="O8" s="2">
        <f>(I4+I9+I15+I23+I30)*(L8/500)</f>
        <v>20333615.92397299</v>
      </c>
      <c r="P8" s="2">
        <f>O8/1000</f>
        <v>20333.61592397299</v>
      </c>
    </row>
    <row r="9" spans="1:20" ht="15.75" customHeight="1">
      <c r="A9" s="2">
        <v>2</v>
      </c>
      <c r="B9" s="28"/>
      <c r="C9" s="20" t="s">
        <v>96</v>
      </c>
      <c r="E9" s="2">
        <v>34</v>
      </c>
      <c r="F9" s="2" t="s">
        <v>140</v>
      </c>
      <c r="G9" s="2">
        <f t="shared" si="2"/>
        <v>424.42497015918576</v>
      </c>
      <c r="H9" s="2">
        <f t="shared" si="1"/>
        <v>212.21248507959288</v>
      </c>
      <c r="I9" s="2">
        <f>SUM(H8:H13)</f>
        <v>799.40073667673573</v>
      </c>
      <c r="K9" s="15"/>
    </row>
    <row r="10" spans="1:20" ht="15.75" customHeight="1">
      <c r="A10" s="2">
        <v>2</v>
      </c>
      <c r="B10" s="28"/>
      <c r="C10" s="20" t="s">
        <v>96</v>
      </c>
      <c r="E10" s="2">
        <v>29</v>
      </c>
      <c r="F10" s="2" t="s">
        <v>140</v>
      </c>
      <c r="G10" s="2">
        <f t="shared" si="2"/>
        <v>288.13485481661263</v>
      </c>
      <c r="H10" s="2">
        <f t="shared" si="1"/>
        <v>144.06742740830632</v>
      </c>
      <c r="K10" s="15" t="s">
        <v>161</v>
      </c>
      <c r="Q10" s="29" t="s">
        <v>51</v>
      </c>
    </row>
    <row r="11" spans="1:20" ht="15.75" customHeight="1">
      <c r="A11" s="2">
        <v>2</v>
      </c>
      <c r="B11" s="28"/>
      <c r="C11" s="20" t="s">
        <v>96</v>
      </c>
      <c r="E11" s="2">
        <v>25.5</v>
      </c>
      <c r="F11" s="2" t="s">
        <v>140</v>
      </c>
      <c r="G11" s="2">
        <f t="shared" si="2"/>
        <v>210.66267619248191</v>
      </c>
      <c r="H11" s="2">
        <f t="shared" si="1"/>
        <v>105.33133809624096</v>
      </c>
      <c r="K11" s="15" t="s">
        <v>162</v>
      </c>
      <c r="L11" s="2" t="s">
        <v>163</v>
      </c>
      <c r="Q11" s="28"/>
    </row>
    <row r="12" spans="1:20" ht="15.75" customHeight="1">
      <c r="A12" s="2">
        <v>2</v>
      </c>
      <c r="B12" s="28"/>
      <c r="C12" s="20" t="s">
        <v>96</v>
      </c>
      <c r="E12" s="2">
        <v>30</v>
      </c>
      <c r="F12" s="2" t="s">
        <v>140</v>
      </c>
      <c r="G12" s="2">
        <f t="shared" si="2"/>
        <v>312.92874241608808</v>
      </c>
      <c r="H12" s="2">
        <f t="shared" si="1"/>
        <v>156.46437120804404</v>
      </c>
      <c r="K12" s="15" t="s">
        <v>164</v>
      </c>
      <c r="L12" s="2" t="s">
        <v>163</v>
      </c>
      <c r="P12" s="1" t="s">
        <v>53</v>
      </c>
      <c r="Q12" s="30"/>
      <c r="R12" s="12" t="s">
        <v>54</v>
      </c>
      <c r="S12" s="7" t="s">
        <v>55</v>
      </c>
      <c r="T12" s="1" t="s">
        <v>56</v>
      </c>
    </row>
    <row r="13" spans="1:20" ht="15.75" customHeight="1">
      <c r="A13" s="2">
        <v>2</v>
      </c>
      <c r="B13" s="28"/>
      <c r="C13" s="20" t="s">
        <v>96</v>
      </c>
      <c r="E13" s="2">
        <v>26.5</v>
      </c>
      <c r="F13" s="2" t="s">
        <v>140</v>
      </c>
      <c r="G13" s="2">
        <f t="shared" si="2"/>
        <v>231.34722266215147</v>
      </c>
      <c r="H13" s="2">
        <f t="shared" si="1"/>
        <v>115.67361133107573</v>
      </c>
      <c r="K13" s="15" t="s">
        <v>165</v>
      </c>
      <c r="L13" s="2" t="s">
        <v>163</v>
      </c>
      <c r="O13" s="1" t="s">
        <v>111</v>
      </c>
      <c r="P13" s="2">
        <f>P4+P8</f>
        <v>47449.952368887716</v>
      </c>
      <c r="Q13" s="10">
        <f t="shared" ref="Q13:Q17" si="3">137*P13</f>
        <v>6500643.4745376175</v>
      </c>
      <c r="R13" s="10">
        <f t="shared" ref="R13:R17" si="4">42*P13</f>
        <v>1992897.9994932842</v>
      </c>
      <c r="S13" s="10">
        <f t="shared" ref="S13:S17" si="5">75*P13</f>
        <v>3558746.4276665789</v>
      </c>
      <c r="T13" s="10">
        <f t="shared" ref="T13:T17" si="6">15*P13</f>
        <v>711749.28553331573</v>
      </c>
    </row>
    <row r="14" spans="1:20" ht="15.75" customHeight="1">
      <c r="A14" s="2">
        <v>3</v>
      </c>
      <c r="B14" s="35" t="s">
        <v>166</v>
      </c>
      <c r="C14" s="20" t="s">
        <v>20</v>
      </c>
      <c r="E14" s="2">
        <v>46.5</v>
      </c>
      <c r="F14" s="2" t="s">
        <v>140</v>
      </c>
      <c r="G14" s="2">
        <f t="shared" si="2"/>
        <v>909.67049081623907</v>
      </c>
      <c r="H14" s="2">
        <f t="shared" si="1"/>
        <v>454.83524540811953</v>
      </c>
      <c r="I14" s="2" t="s">
        <v>110</v>
      </c>
      <c r="K14" s="15" t="s">
        <v>167</v>
      </c>
      <c r="L14" s="2" t="s">
        <v>135</v>
      </c>
      <c r="O14" s="1" t="s">
        <v>112</v>
      </c>
      <c r="P14" s="9">
        <f>EXP(-1.0587+(0.8836*LN(P13)+0.284))</f>
        <v>6244.1596825990209</v>
      </c>
      <c r="Q14" s="10">
        <f t="shared" si="3"/>
        <v>855449.87651606591</v>
      </c>
      <c r="R14" s="10">
        <f t="shared" si="4"/>
        <v>262254.70666915888</v>
      </c>
      <c r="S14" s="10">
        <f t="shared" si="5"/>
        <v>468311.9761949266</v>
      </c>
      <c r="T14" s="10">
        <f t="shared" si="6"/>
        <v>93662.395238985308</v>
      </c>
    </row>
    <row r="15" spans="1:20" ht="15.75" customHeight="1">
      <c r="A15" s="2">
        <v>3</v>
      </c>
      <c r="B15" s="28"/>
      <c r="C15" s="20" t="s">
        <v>20</v>
      </c>
      <c r="E15" s="2">
        <v>60</v>
      </c>
      <c r="F15" s="2" t="s">
        <v>140</v>
      </c>
      <c r="G15" s="2">
        <f t="shared" si="2"/>
        <v>1692.0897365647509</v>
      </c>
      <c r="H15" s="2">
        <f t="shared" si="1"/>
        <v>846.04486828237543</v>
      </c>
      <c r="I15" s="2">
        <f>SUM(H14:H21)</f>
        <v>3196.2388482216284</v>
      </c>
      <c r="K15" s="15" t="s">
        <v>168</v>
      </c>
      <c r="L15" s="2" t="s">
        <v>169</v>
      </c>
      <c r="O15" s="1" t="s">
        <v>60</v>
      </c>
      <c r="P15" s="2">
        <v>5893.2589010000002</v>
      </c>
      <c r="Q15" s="10">
        <f t="shared" si="3"/>
        <v>807376.46943699999</v>
      </c>
      <c r="R15" s="10">
        <f t="shared" si="4"/>
        <v>247516.873842</v>
      </c>
      <c r="S15" s="10">
        <f t="shared" si="5"/>
        <v>441994.41757500003</v>
      </c>
      <c r="T15" s="10">
        <f t="shared" si="6"/>
        <v>88398.883515000009</v>
      </c>
    </row>
    <row r="16" spans="1:20" ht="15.75" customHeight="1">
      <c r="A16" s="2">
        <v>3</v>
      </c>
      <c r="B16" s="28"/>
      <c r="C16" s="20" t="s">
        <v>20</v>
      </c>
      <c r="E16" s="2">
        <v>51</v>
      </c>
      <c r="F16" s="2" t="s">
        <v>140</v>
      </c>
      <c r="G16" s="2">
        <f t="shared" si="2"/>
        <v>1139.1096564360739</v>
      </c>
      <c r="H16" s="2">
        <f t="shared" si="1"/>
        <v>569.55482821803696</v>
      </c>
      <c r="K16" s="15"/>
      <c r="O16" s="1" t="s">
        <v>9</v>
      </c>
      <c r="P16" s="2">
        <f>SUM(P13:P15)</f>
        <v>59587.370952486737</v>
      </c>
      <c r="Q16" s="10">
        <f t="shared" si="3"/>
        <v>8163469.8204906834</v>
      </c>
      <c r="R16" s="10">
        <f t="shared" si="4"/>
        <v>2502669.5800044429</v>
      </c>
      <c r="S16" s="10">
        <f t="shared" si="5"/>
        <v>4469052.8214365048</v>
      </c>
      <c r="T16" s="10">
        <f t="shared" si="6"/>
        <v>893810.56428730104</v>
      </c>
    </row>
    <row r="17" spans="1:20" ht="15.75" customHeight="1">
      <c r="A17" s="2">
        <v>3</v>
      </c>
      <c r="B17" s="28"/>
      <c r="C17" s="20" t="s">
        <v>20</v>
      </c>
      <c r="E17" s="2">
        <v>38</v>
      </c>
      <c r="F17" s="2" t="s">
        <v>140</v>
      </c>
      <c r="G17" s="2">
        <f t="shared" si="2"/>
        <v>556.43955046699898</v>
      </c>
      <c r="H17" s="2">
        <f t="shared" si="1"/>
        <v>278.21977523349949</v>
      </c>
      <c r="K17" s="15"/>
      <c r="O17" s="1" t="s">
        <v>93</v>
      </c>
      <c r="P17" s="2">
        <f>P16*3.6667</f>
        <v>218489.01307148312</v>
      </c>
      <c r="Q17" s="10">
        <f t="shared" si="3"/>
        <v>29932994.790793188</v>
      </c>
      <c r="R17" s="10">
        <f t="shared" si="4"/>
        <v>9176538.5490022916</v>
      </c>
      <c r="S17" s="10">
        <f t="shared" si="5"/>
        <v>16386675.980361234</v>
      </c>
      <c r="T17" s="10">
        <f t="shared" si="6"/>
        <v>3277335.1960722469</v>
      </c>
    </row>
    <row r="18" spans="1:20" ht="15.75" customHeight="1">
      <c r="A18" s="2">
        <v>3</v>
      </c>
      <c r="B18" s="28"/>
      <c r="C18" s="20" t="s">
        <v>20</v>
      </c>
      <c r="E18" s="2">
        <v>58</v>
      </c>
      <c r="F18" s="2" t="s">
        <v>140</v>
      </c>
      <c r="G18" s="2">
        <f t="shared" si="2"/>
        <v>1558.0225287630822</v>
      </c>
      <c r="H18" s="2">
        <f t="shared" si="1"/>
        <v>779.01126438154108</v>
      </c>
      <c r="K18" s="15"/>
    </row>
    <row r="19" spans="1:20" ht="15.75" customHeight="1">
      <c r="A19" s="2">
        <v>3</v>
      </c>
      <c r="B19" s="28"/>
      <c r="C19" s="20" t="s">
        <v>96</v>
      </c>
      <c r="E19" s="2">
        <v>28.5</v>
      </c>
      <c r="F19" s="2" t="s">
        <v>140</v>
      </c>
      <c r="G19" s="2">
        <f t="shared" si="2"/>
        <v>276.18790854071199</v>
      </c>
      <c r="H19" s="2">
        <f t="shared" si="1"/>
        <v>138.09395427035599</v>
      </c>
      <c r="K19" s="15"/>
    </row>
    <row r="20" spans="1:20" ht="15.75" customHeight="1">
      <c r="A20" s="2">
        <v>3</v>
      </c>
      <c r="B20" s="28"/>
      <c r="C20" s="20" t="s">
        <v>96</v>
      </c>
      <c r="E20" s="2">
        <v>26</v>
      </c>
      <c r="F20" s="2" t="s">
        <v>140</v>
      </c>
      <c r="G20" s="2">
        <f t="shared" si="2"/>
        <v>220.86226245935885</v>
      </c>
      <c r="H20" s="2">
        <f t="shared" si="1"/>
        <v>110.43113122967942</v>
      </c>
      <c r="K20" s="15"/>
    </row>
    <row r="21" spans="1:20" ht="15.75" customHeight="1">
      <c r="A21" s="2">
        <v>3</v>
      </c>
      <c r="B21" s="28"/>
      <c r="C21" s="20" t="s">
        <v>22</v>
      </c>
      <c r="E21" s="2">
        <v>12</v>
      </c>
      <c r="F21" s="2" t="s">
        <v>108</v>
      </c>
      <c r="G21" s="2">
        <f>EXP(-2.48+2.4835*LN(E21))</f>
        <v>40.095562396040954</v>
      </c>
      <c r="H21" s="2">
        <f t="shared" si="1"/>
        <v>20.047781198020477</v>
      </c>
      <c r="K21" s="15"/>
    </row>
    <row r="22" spans="1:20" ht="15.75" customHeight="1">
      <c r="A22" s="2">
        <v>4</v>
      </c>
      <c r="B22" s="35" t="s">
        <v>170</v>
      </c>
      <c r="C22" s="20" t="s">
        <v>65</v>
      </c>
      <c r="E22" s="2">
        <v>30</v>
      </c>
      <c r="F22" s="2" t="s">
        <v>140</v>
      </c>
      <c r="G22" s="2">
        <f t="shared" ref="G22:G26" si="7">EXP(-2.5356+2.4349*LN(E22))</f>
        <v>312.92874241608808</v>
      </c>
      <c r="H22" s="2">
        <f t="shared" si="1"/>
        <v>156.46437120804404</v>
      </c>
      <c r="I22" s="2" t="s">
        <v>114</v>
      </c>
      <c r="K22" s="15"/>
    </row>
    <row r="23" spans="1:20" ht="15.75" customHeight="1">
      <c r="A23" s="2">
        <v>4</v>
      </c>
      <c r="B23" s="28"/>
      <c r="C23" s="20" t="s">
        <v>65</v>
      </c>
      <c r="E23" s="2">
        <v>47.5</v>
      </c>
      <c r="F23" s="2" t="s">
        <v>140</v>
      </c>
      <c r="G23" s="2">
        <f t="shared" si="7"/>
        <v>958.04119051882071</v>
      </c>
      <c r="H23" s="2">
        <f t="shared" si="1"/>
        <v>479.02059525941036</v>
      </c>
      <c r="I23" s="2">
        <f>SUM(H22:H28)</f>
        <v>1649.9747973684641</v>
      </c>
      <c r="K23" s="15"/>
    </row>
    <row r="24" spans="1:20" ht="15.75" customHeight="1">
      <c r="A24" s="2">
        <v>4</v>
      </c>
      <c r="B24" s="28"/>
      <c r="C24" s="20" t="s">
        <v>65</v>
      </c>
      <c r="E24" s="2">
        <v>30</v>
      </c>
      <c r="F24" s="2" t="s">
        <v>140</v>
      </c>
      <c r="G24" s="2">
        <f t="shared" si="7"/>
        <v>312.92874241608808</v>
      </c>
      <c r="H24" s="2">
        <f t="shared" si="1"/>
        <v>156.46437120804404</v>
      </c>
      <c r="K24" s="15"/>
    </row>
    <row r="25" spans="1:20" ht="15.75" customHeight="1">
      <c r="A25" s="2">
        <v>4</v>
      </c>
      <c r="B25" s="28"/>
      <c r="C25" s="20" t="s">
        <v>65</v>
      </c>
      <c r="E25" s="2">
        <v>42</v>
      </c>
      <c r="F25" s="2" t="s">
        <v>140</v>
      </c>
      <c r="G25" s="2">
        <f t="shared" si="7"/>
        <v>709.99061636320539</v>
      </c>
      <c r="H25" s="2">
        <f t="shared" si="1"/>
        <v>354.9953081816027</v>
      </c>
      <c r="K25" s="15"/>
    </row>
    <row r="26" spans="1:20" ht="15.75" customHeight="1">
      <c r="A26" s="2">
        <v>4</v>
      </c>
      <c r="B26" s="28"/>
      <c r="C26" s="20" t="s">
        <v>65</v>
      </c>
      <c r="E26" s="2">
        <v>45</v>
      </c>
      <c r="F26" s="2" t="s">
        <v>140</v>
      </c>
      <c r="G26" s="2">
        <f t="shared" si="7"/>
        <v>839.86611845402979</v>
      </c>
      <c r="H26" s="2">
        <f t="shared" si="1"/>
        <v>419.93305922701489</v>
      </c>
      <c r="K26" s="15"/>
    </row>
    <row r="27" spans="1:20" ht="15.75" customHeight="1">
      <c r="A27" s="2">
        <v>4</v>
      </c>
      <c r="B27" s="28"/>
      <c r="C27" s="20" t="s">
        <v>171</v>
      </c>
      <c r="E27" s="2">
        <v>19.5</v>
      </c>
      <c r="F27" s="2" t="s">
        <v>108</v>
      </c>
      <c r="G27" s="2">
        <f t="shared" ref="G27:G28" si="8">EXP(-2.48+2.4835*LN(E27))</f>
        <v>133.89077093187743</v>
      </c>
      <c r="H27" s="2">
        <f t="shared" si="1"/>
        <v>66.945385465938713</v>
      </c>
      <c r="K27" s="15"/>
    </row>
    <row r="28" spans="1:20" ht="15.75" customHeight="1">
      <c r="A28" s="2">
        <v>4</v>
      </c>
      <c r="B28" s="28"/>
      <c r="C28" s="20" t="s">
        <v>22</v>
      </c>
      <c r="E28" s="2">
        <v>11</v>
      </c>
      <c r="F28" s="2" t="s">
        <v>108</v>
      </c>
      <c r="G28" s="2">
        <f t="shared" si="8"/>
        <v>32.3034136368194</v>
      </c>
      <c r="H28" s="2">
        <f t="shared" si="1"/>
        <v>16.1517068184097</v>
      </c>
      <c r="K28" s="15"/>
    </row>
    <row r="29" spans="1:20" ht="15.75" customHeight="1">
      <c r="A29" s="2">
        <v>5</v>
      </c>
      <c r="B29" s="35" t="s">
        <v>172</v>
      </c>
      <c r="C29" s="20" t="s">
        <v>11</v>
      </c>
      <c r="E29" s="2">
        <v>42</v>
      </c>
      <c r="F29" s="2" t="s">
        <v>135</v>
      </c>
      <c r="G29" s="2">
        <f t="shared" ref="G29:G31" si="9">EXP(-2.0773+2.3323*LN(E29))</f>
        <v>765.14614188259941</v>
      </c>
      <c r="H29" s="2">
        <f t="shared" si="1"/>
        <v>382.5730709412997</v>
      </c>
      <c r="I29" s="2" t="s">
        <v>117</v>
      </c>
      <c r="K29" s="15"/>
    </row>
    <row r="30" spans="1:20" ht="15.75" customHeight="1">
      <c r="A30" s="2">
        <v>5</v>
      </c>
      <c r="B30" s="28"/>
      <c r="C30" s="20" t="s">
        <v>11</v>
      </c>
      <c r="E30" s="2">
        <v>54</v>
      </c>
      <c r="F30" s="2" t="s">
        <v>135</v>
      </c>
      <c r="G30" s="2">
        <f t="shared" si="9"/>
        <v>1374.9979123407154</v>
      </c>
      <c r="H30" s="2">
        <f t="shared" si="1"/>
        <v>687.4989561703577</v>
      </c>
      <c r="I30" s="2">
        <f>SUM(H29:H32)</f>
        <v>1699.4856058446392</v>
      </c>
      <c r="K30" s="15"/>
    </row>
    <row r="31" spans="1:20" ht="15.75" customHeight="1">
      <c r="A31" s="2">
        <v>5</v>
      </c>
      <c r="B31" s="28"/>
      <c r="C31" s="20" t="s">
        <v>11</v>
      </c>
      <c r="E31" s="2">
        <v>50</v>
      </c>
      <c r="F31" s="2" t="s">
        <v>135</v>
      </c>
      <c r="G31" s="2">
        <f t="shared" si="9"/>
        <v>1149.0735127418577</v>
      </c>
      <c r="H31" s="2">
        <f t="shared" si="1"/>
        <v>574.53675637092886</v>
      </c>
      <c r="K31" s="15"/>
    </row>
    <row r="32" spans="1:20" ht="15.75" customHeight="1">
      <c r="A32" s="2">
        <v>5</v>
      </c>
      <c r="B32" s="28"/>
      <c r="C32" s="20" t="s">
        <v>32</v>
      </c>
      <c r="E32" s="2">
        <v>18</v>
      </c>
      <c r="F32" s="2" t="s">
        <v>108</v>
      </c>
      <c r="G32" s="2">
        <f>EXP(-2.48+2.4835*LN(E32))</f>
        <v>109.7536447241059</v>
      </c>
      <c r="H32" s="2">
        <f t="shared" si="1"/>
        <v>54.876822362052948</v>
      </c>
      <c r="K32" s="15"/>
    </row>
    <row r="33" spans="1:11" ht="15.75" customHeight="1">
      <c r="B33" s="15"/>
      <c r="K33" s="15"/>
    </row>
    <row r="34" spans="1:11" ht="15.75" customHeight="1">
      <c r="A34" s="23" t="s">
        <v>173</v>
      </c>
      <c r="B34" s="24" t="s">
        <v>174</v>
      </c>
      <c r="C34" s="23" t="s">
        <v>175</v>
      </c>
      <c r="D34" s="23" t="s">
        <v>176</v>
      </c>
      <c r="E34" s="23" t="s">
        <v>177</v>
      </c>
      <c r="F34" s="23" t="s">
        <v>178</v>
      </c>
      <c r="G34" s="23" t="s">
        <v>179</v>
      </c>
      <c r="H34" s="23" t="s">
        <v>180</v>
      </c>
      <c r="I34" s="23" t="s">
        <v>181</v>
      </c>
      <c r="J34" s="2" t="s">
        <v>25</v>
      </c>
      <c r="K34" s="15"/>
    </row>
    <row r="35" spans="1:11" ht="15.75" customHeight="1">
      <c r="A35" s="23" t="s">
        <v>182</v>
      </c>
      <c r="B35" s="25">
        <v>3</v>
      </c>
      <c r="C35" s="23" t="s">
        <v>183</v>
      </c>
      <c r="D35" s="26">
        <v>9.5</v>
      </c>
      <c r="E35" s="26">
        <v>297.9821</v>
      </c>
      <c r="F35" s="26">
        <v>4036174</v>
      </c>
      <c r="G35" s="26">
        <v>100046.9</v>
      </c>
      <c r="H35" s="23" t="s">
        <v>127</v>
      </c>
      <c r="I35" s="2">
        <f t="shared" ref="I35:I633" si="10">EXP(-2.0127+2.4342*LN(D35))</f>
        <v>32.053119027038285</v>
      </c>
      <c r="J35" s="2">
        <f t="shared" ref="J35:J957" si="11">I35/2</f>
        <v>16.026559513519143</v>
      </c>
      <c r="K35" s="15"/>
    </row>
    <row r="36" spans="1:11" ht="15.75" customHeight="1">
      <c r="A36" s="23" t="s">
        <v>182</v>
      </c>
      <c r="B36" s="25">
        <v>4</v>
      </c>
      <c r="C36" s="23" t="s">
        <v>183</v>
      </c>
      <c r="D36" s="26">
        <v>14.2</v>
      </c>
      <c r="E36" s="26">
        <v>298.34859999999998</v>
      </c>
      <c r="F36" s="26">
        <v>4036178</v>
      </c>
      <c r="G36" s="26">
        <v>100048.6</v>
      </c>
      <c r="H36" s="23" t="s">
        <v>127</v>
      </c>
      <c r="I36" s="2">
        <f t="shared" si="10"/>
        <v>85.269905989273511</v>
      </c>
      <c r="J36" s="2">
        <f t="shared" si="11"/>
        <v>42.634952994636755</v>
      </c>
      <c r="K36" s="15"/>
    </row>
    <row r="37" spans="1:11" ht="15.75" customHeight="1">
      <c r="A37" s="23" t="s">
        <v>182</v>
      </c>
      <c r="B37" s="25">
        <v>5</v>
      </c>
      <c r="C37" s="23" t="s">
        <v>183</v>
      </c>
      <c r="D37" s="26">
        <v>2.4</v>
      </c>
      <c r="E37" s="26">
        <v>298.37490000000003</v>
      </c>
      <c r="F37" s="26">
        <v>4036178</v>
      </c>
      <c r="G37" s="26">
        <v>100048.9</v>
      </c>
      <c r="H37" s="23" t="s">
        <v>127</v>
      </c>
      <c r="I37" s="2">
        <f t="shared" si="10"/>
        <v>1.1256560266134255</v>
      </c>
      <c r="J37" s="2">
        <f t="shared" si="11"/>
        <v>0.56282801330671273</v>
      </c>
      <c r="K37" s="15"/>
    </row>
    <row r="38" spans="1:11" ht="15.75" customHeight="1">
      <c r="A38" s="23" t="s">
        <v>182</v>
      </c>
      <c r="B38" s="25">
        <v>7</v>
      </c>
      <c r="C38" s="23" t="s">
        <v>183</v>
      </c>
      <c r="D38" s="26">
        <v>5</v>
      </c>
      <c r="E38" s="26">
        <v>298.43119999999999</v>
      </c>
      <c r="F38" s="26">
        <v>4036177</v>
      </c>
      <c r="G38" s="26">
        <v>100050.4</v>
      </c>
      <c r="H38" s="23" t="s">
        <v>127</v>
      </c>
      <c r="I38" s="2">
        <f t="shared" si="10"/>
        <v>6.7193657419825046</v>
      </c>
      <c r="J38" s="2">
        <f t="shared" si="11"/>
        <v>3.3596828709912523</v>
      </c>
      <c r="K38" s="15"/>
    </row>
    <row r="39" spans="1:11" ht="15.75" customHeight="1">
      <c r="A39" s="23" t="s">
        <v>182</v>
      </c>
      <c r="B39" s="25">
        <v>9</v>
      </c>
      <c r="C39" s="23" t="s">
        <v>183</v>
      </c>
      <c r="D39" s="26">
        <v>3.8</v>
      </c>
      <c r="E39" s="26">
        <v>297.52499999999998</v>
      </c>
      <c r="F39" s="26">
        <v>4036169</v>
      </c>
      <c r="G39" s="26">
        <v>100048.1</v>
      </c>
      <c r="H39" s="23" t="s">
        <v>127</v>
      </c>
      <c r="I39" s="2">
        <f t="shared" si="10"/>
        <v>3.4451229617346302</v>
      </c>
      <c r="J39" s="2">
        <f t="shared" si="11"/>
        <v>1.7225614808673151</v>
      </c>
      <c r="K39" s="15"/>
    </row>
    <row r="40" spans="1:11" ht="15.75" customHeight="1">
      <c r="A40" s="23" t="s">
        <v>182</v>
      </c>
      <c r="B40" s="25">
        <v>11</v>
      </c>
      <c r="C40" s="23" t="s">
        <v>183</v>
      </c>
      <c r="D40" s="26">
        <v>10.4</v>
      </c>
      <c r="E40" s="26">
        <v>297.786</v>
      </c>
      <c r="F40" s="26">
        <v>4036177</v>
      </c>
      <c r="G40" s="26">
        <v>100041.4</v>
      </c>
      <c r="H40" s="23" t="s">
        <v>127</v>
      </c>
      <c r="I40" s="2">
        <f t="shared" si="10"/>
        <v>39.953796273766244</v>
      </c>
      <c r="J40" s="2">
        <f t="shared" si="11"/>
        <v>19.976898136883122</v>
      </c>
      <c r="K40" s="15"/>
    </row>
    <row r="41" spans="1:11" ht="15.75" customHeight="1">
      <c r="A41" s="23" t="s">
        <v>182</v>
      </c>
      <c r="B41" s="25">
        <v>13</v>
      </c>
      <c r="C41" s="23" t="s">
        <v>183</v>
      </c>
      <c r="D41" s="26">
        <v>2.2000000000000002</v>
      </c>
      <c r="E41" s="26">
        <v>298.59559999999999</v>
      </c>
      <c r="F41" s="26">
        <v>4036189</v>
      </c>
      <c r="G41" s="26">
        <v>100049.7</v>
      </c>
      <c r="H41" s="23" t="s">
        <v>127</v>
      </c>
      <c r="I41" s="2">
        <f t="shared" si="10"/>
        <v>0.91079531065923058</v>
      </c>
      <c r="J41" s="2">
        <f t="shared" si="11"/>
        <v>0.45539765532961529</v>
      </c>
      <c r="K41" s="15"/>
    </row>
    <row r="42" spans="1:11" ht="15.75" customHeight="1">
      <c r="A42" s="23" t="s">
        <v>182</v>
      </c>
      <c r="B42" s="25">
        <v>14</v>
      </c>
      <c r="C42" s="23" t="s">
        <v>183</v>
      </c>
      <c r="D42" s="26">
        <v>5</v>
      </c>
      <c r="E42" s="26">
        <v>298.5933</v>
      </c>
      <c r="F42" s="26">
        <v>4036188</v>
      </c>
      <c r="G42" s="26">
        <v>100049.8</v>
      </c>
      <c r="H42" s="23" t="s">
        <v>127</v>
      </c>
      <c r="I42" s="2">
        <f t="shared" si="10"/>
        <v>6.7193657419825046</v>
      </c>
      <c r="J42" s="2">
        <f t="shared" si="11"/>
        <v>3.3596828709912523</v>
      </c>
      <c r="K42" s="15"/>
    </row>
    <row r="43" spans="1:11" ht="15.75" customHeight="1">
      <c r="A43" s="23" t="s">
        <v>182</v>
      </c>
      <c r="B43" s="25">
        <v>15</v>
      </c>
      <c r="C43" s="23" t="s">
        <v>183</v>
      </c>
      <c r="D43" s="26">
        <v>15.4</v>
      </c>
      <c r="E43" s="26">
        <v>298.43979999999999</v>
      </c>
      <c r="F43" s="26">
        <v>4036183</v>
      </c>
      <c r="G43" s="26">
        <v>100048.7</v>
      </c>
      <c r="H43" s="23" t="s">
        <v>127</v>
      </c>
      <c r="I43" s="2">
        <f t="shared" si="10"/>
        <v>103.88633735474461</v>
      </c>
      <c r="J43" s="2">
        <f t="shared" si="11"/>
        <v>51.943168677372306</v>
      </c>
      <c r="K43" s="15"/>
    </row>
    <row r="44" spans="1:11" ht="15.75" customHeight="1">
      <c r="A44" s="23" t="s">
        <v>182</v>
      </c>
      <c r="B44" s="25">
        <v>17</v>
      </c>
      <c r="C44" s="23" t="s">
        <v>183</v>
      </c>
      <c r="D44" s="26">
        <v>7.3</v>
      </c>
      <c r="E44" s="26">
        <v>298.60129999999998</v>
      </c>
      <c r="F44" s="26">
        <v>4036181</v>
      </c>
      <c r="G44" s="26">
        <v>100052.1</v>
      </c>
      <c r="H44" s="23" t="s">
        <v>127</v>
      </c>
      <c r="I44" s="2">
        <f t="shared" si="10"/>
        <v>16.880915749807382</v>
      </c>
      <c r="J44" s="2">
        <f t="shared" si="11"/>
        <v>8.4404578749036911</v>
      </c>
      <c r="K44" s="15"/>
    </row>
    <row r="45" spans="1:11" ht="15.75" customHeight="1">
      <c r="A45" s="23" t="s">
        <v>182</v>
      </c>
      <c r="B45" s="25">
        <v>19</v>
      </c>
      <c r="C45" s="23" t="s">
        <v>183</v>
      </c>
      <c r="D45" s="26">
        <v>10</v>
      </c>
      <c r="E45" s="26">
        <v>298.52269999999999</v>
      </c>
      <c r="F45" s="26">
        <v>4036178</v>
      </c>
      <c r="G45" s="26">
        <v>100051.6</v>
      </c>
      <c r="H45" s="23" t="s">
        <v>127</v>
      </c>
      <c r="I45" s="2">
        <f t="shared" si="10"/>
        <v>36.315790016287224</v>
      </c>
      <c r="J45" s="2">
        <f t="shared" si="11"/>
        <v>18.157895008143612</v>
      </c>
      <c r="K45" s="15"/>
    </row>
    <row r="46" spans="1:11" ht="15.75" customHeight="1">
      <c r="A46" s="23" t="s">
        <v>182</v>
      </c>
      <c r="B46" s="25">
        <v>20</v>
      </c>
      <c r="C46" s="23" t="s">
        <v>183</v>
      </c>
      <c r="D46" s="26">
        <v>5.2</v>
      </c>
      <c r="E46" s="26">
        <v>298.53719999999998</v>
      </c>
      <c r="F46" s="26">
        <v>4036179</v>
      </c>
      <c r="G46" s="26">
        <v>100051</v>
      </c>
      <c r="H46" s="23" t="s">
        <v>127</v>
      </c>
      <c r="I46" s="2">
        <f t="shared" si="10"/>
        <v>7.3924915256886941</v>
      </c>
      <c r="J46" s="2">
        <f t="shared" si="11"/>
        <v>3.696245762844347</v>
      </c>
      <c r="K46" s="15"/>
    </row>
    <row r="47" spans="1:11" ht="15.75" customHeight="1">
      <c r="A47" s="23" t="s">
        <v>182</v>
      </c>
      <c r="B47" s="25">
        <v>21</v>
      </c>
      <c r="C47" s="23" t="s">
        <v>183</v>
      </c>
      <c r="D47" s="26">
        <v>19.899999999999999</v>
      </c>
      <c r="E47" s="26">
        <v>298.30520000000001</v>
      </c>
      <c r="F47" s="26">
        <v>4036181</v>
      </c>
      <c r="G47" s="26">
        <v>100047.2</v>
      </c>
      <c r="H47" s="23" t="s">
        <v>127</v>
      </c>
      <c r="I47" s="2">
        <f t="shared" si="10"/>
        <v>193.89368065565688</v>
      </c>
      <c r="J47" s="2">
        <f t="shared" si="11"/>
        <v>96.94684032782844</v>
      </c>
      <c r="K47" s="15"/>
    </row>
    <row r="48" spans="1:11" ht="15.75" customHeight="1">
      <c r="A48" s="23" t="s">
        <v>182</v>
      </c>
      <c r="B48" s="25">
        <v>23</v>
      </c>
      <c r="C48" s="23" t="s">
        <v>183</v>
      </c>
      <c r="D48" s="26">
        <v>11.5</v>
      </c>
      <c r="E48" s="26">
        <v>298.54079999999999</v>
      </c>
      <c r="F48" s="26">
        <v>4036192</v>
      </c>
      <c r="G48" s="26">
        <v>100046.9</v>
      </c>
      <c r="H48" s="23" t="s">
        <v>127</v>
      </c>
      <c r="I48" s="2">
        <f t="shared" si="10"/>
        <v>51.03242186063266</v>
      </c>
      <c r="J48" s="2">
        <f t="shared" si="11"/>
        <v>25.51621093031633</v>
      </c>
      <c r="K48" s="15"/>
    </row>
    <row r="49" spans="1:11" ht="15.75" customHeight="1">
      <c r="A49" s="23" t="s">
        <v>182</v>
      </c>
      <c r="B49" s="25">
        <v>28</v>
      </c>
      <c r="C49" s="23" t="s">
        <v>183</v>
      </c>
      <c r="D49" s="26">
        <v>12.2</v>
      </c>
      <c r="E49" s="26">
        <v>298.7414</v>
      </c>
      <c r="F49" s="26">
        <v>4036196</v>
      </c>
      <c r="G49" s="26">
        <v>100054</v>
      </c>
      <c r="H49" s="23" t="s">
        <v>127</v>
      </c>
      <c r="I49" s="2">
        <f t="shared" si="10"/>
        <v>58.926764529733738</v>
      </c>
      <c r="J49" s="2">
        <f t="shared" si="11"/>
        <v>29.463382264866869</v>
      </c>
      <c r="K49" s="15"/>
    </row>
    <row r="50" spans="1:11" ht="15.75" customHeight="1">
      <c r="A50" s="23" t="s">
        <v>182</v>
      </c>
      <c r="B50" s="25">
        <v>31</v>
      </c>
      <c r="C50" s="23" t="s">
        <v>183</v>
      </c>
      <c r="D50" s="26">
        <v>20</v>
      </c>
      <c r="E50" s="26">
        <v>298.66449999999998</v>
      </c>
      <c r="F50" s="26">
        <v>4036193</v>
      </c>
      <c r="G50" s="26">
        <v>100051</v>
      </c>
      <c r="H50" s="23" t="s">
        <v>127</v>
      </c>
      <c r="I50" s="2">
        <f t="shared" si="10"/>
        <v>196.27397214992942</v>
      </c>
      <c r="J50" s="2">
        <f t="shared" si="11"/>
        <v>98.13698607496471</v>
      </c>
      <c r="K50" s="15"/>
    </row>
    <row r="51" spans="1:11" ht="15.75" customHeight="1">
      <c r="A51" s="23" t="s">
        <v>182</v>
      </c>
      <c r="B51" s="25">
        <v>35</v>
      </c>
      <c r="C51" s="23" t="s">
        <v>183</v>
      </c>
      <c r="D51" s="26">
        <v>2.8</v>
      </c>
      <c r="E51" s="26">
        <v>298.68430000000001</v>
      </c>
      <c r="F51" s="26">
        <v>4036208</v>
      </c>
      <c r="G51" s="26">
        <v>100060.9</v>
      </c>
      <c r="H51" s="23" t="s">
        <v>127</v>
      </c>
      <c r="I51" s="2">
        <f t="shared" si="10"/>
        <v>1.6382024691018326</v>
      </c>
      <c r="J51" s="2">
        <f t="shared" si="11"/>
        <v>0.81910123455091632</v>
      </c>
      <c r="K51" s="15"/>
    </row>
    <row r="52" spans="1:11" ht="15.75" customHeight="1">
      <c r="A52" s="23" t="s">
        <v>182</v>
      </c>
      <c r="B52" s="25">
        <v>35</v>
      </c>
      <c r="C52" s="23" t="s">
        <v>183</v>
      </c>
      <c r="D52" s="26">
        <v>10</v>
      </c>
      <c r="E52" s="26">
        <v>298.68430000000001</v>
      </c>
      <c r="F52" s="26">
        <v>4036208</v>
      </c>
      <c r="G52" s="26">
        <v>100060.9</v>
      </c>
      <c r="H52" s="23" t="s">
        <v>127</v>
      </c>
      <c r="I52" s="2">
        <f t="shared" si="10"/>
        <v>36.315790016287224</v>
      </c>
      <c r="J52" s="2">
        <f t="shared" si="11"/>
        <v>18.157895008143612</v>
      </c>
      <c r="K52" s="15"/>
    </row>
    <row r="53" spans="1:11" ht="15.75" customHeight="1">
      <c r="A53" s="23" t="s">
        <v>182</v>
      </c>
      <c r="B53" s="25">
        <v>37</v>
      </c>
      <c r="C53" s="23" t="s">
        <v>183</v>
      </c>
      <c r="D53" s="26">
        <v>28.8</v>
      </c>
      <c r="E53" s="26">
        <v>298.56529999999998</v>
      </c>
      <c r="F53" s="26">
        <v>4036211</v>
      </c>
      <c r="G53" s="26">
        <v>100057.60000000001</v>
      </c>
      <c r="H53" s="23" t="s">
        <v>127</v>
      </c>
      <c r="I53" s="2">
        <f t="shared" si="10"/>
        <v>476.81366129273653</v>
      </c>
      <c r="J53" s="2">
        <f t="shared" si="11"/>
        <v>238.40683064636826</v>
      </c>
      <c r="K53" s="15"/>
    </row>
    <row r="54" spans="1:11" ht="15.75" customHeight="1">
      <c r="A54" s="23" t="s">
        <v>182</v>
      </c>
      <c r="B54" s="25">
        <v>39</v>
      </c>
      <c r="C54" s="23" t="s">
        <v>183</v>
      </c>
      <c r="D54" s="26">
        <v>10.9</v>
      </c>
      <c r="E54" s="26">
        <v>298.39139999999998</v>
      </c>
      <c r="F54" s="26">
        <v>4036213</v>
      </c>
      <c r="G54" s="26">
        <v>100053</v>
      </c>
      <c r="H54" s="23" t="s">
        <v>127</v>
      </c>
      <c r="I54" s="2">
        <f t="shared" si="10"/>
        <v>44.791857987613916</v>
      </c>
      <c r="J54" s="2">
        <f t="shared" si="11"/>
        <v>22.395928993806958</v>
      </c>
      <c r="K54" s="15"/>
    </row>
    <row r="55" spans="1:11" ht="15.75" customHeight="1">
      <c r="A55" s="23" t="s">
        <v>182</v>
      </c>
      <c r="B55" s="25">
        <v>40</v>
      </c>
      <c r="C55" s="23" t="s">
        <v>183</v>
      </c>
      <c r="D55" s="26">
        <v>13.5</v>
      </c>
      <c r="E55" s="26">
        <v>298.44229999999999</v>
      </c>
      <c r="F55" s="26">
        <v>4036215</v>
      </c>
      <c r="G55" s="26">
        <v>100053.5</v>
      </c>
      <c r="H55" s="23" t="s">
        <v>127</v>
      </c>
      <c r="I55" s="2">
        <f t="shared" si="10"/>
        <v>75.396980840476616</v>
      </c>
      <c r="J55" s="2">
        <f t="shared" si="11"/>
        <v>37.698490420238308</v>
      </c>
      <c r="K55" s="15"/>
    </row>
    <row r="56" spans="1:11" ht="15.75" customHeight="1">
      <c r="A56" s="23" t="s">
        <v>182</v>
      </c>
      <c r="B56" s="25">
        <v>50</v>
      </c>
      <c r="C56" s="23" t="s">
        <v>183</v>
      </c>
      <c r="D56" s="26">
        <v>3.6</v>
      </c>
      <c r="E56" s="26">
        <v>298.64109999999999</v>
      </c>
      <c r="F56" s="26">
        <v>4036222</v>
      </c>
      <c r="G56" s="26">
        <v>100056.5</v>
      </c>
      <c r="H56" s="23" t="s">
        <v>127</v>
      </c>
      <c r="I56" s="2">
        <f t="shared" si="10"/>
        <v>3.0202788652900239</v>
      </c>
      <c r="J56" s="2">
        <f t="shared" si="11"/>
        <v>1.5101394326450119</v>
      </c>
      <c r="K56" s="15"/>
    </row>
    <row r="57" spans="1:11" ht="15.75" customHeight="1">
      <c r="A57" s="23" t="s">
        <v>182</v>
      </c>
      <c r="B57" s="25">
        <v>51</v>
      </c>
      <c r="C57" s="23" t="s">
        <v>183</v>
      </c>
      <c r="D57" s="26">
        <v>9.6</v>
      </c>
      <c r="E57" s="26">
        <v>298.65910000000002</v>
      </c>
      <c r="F57" s="26">
        <v>4036222</v>
      </c>
      <c r="G57" s="26">
        <v>100056.8</v>
      </c>
      <c r="H57" s="23" t="s">
        <v>127</v>
      </c>
      <c r="I57" s="2">
        <f t="shared" si="10"/>
        <v>32.880630122202263</v>
      </c>
      <c r="J57" s="2">
        <f t="shared" si="11"/>
        <v>16.440315061101131</v>
      </c>
      <c r="K57" s="15"/>
    </row>
    <row r="58" spans="1:11" ht="15.75" customHeight="1">
      <c r="A58" s="23" t="s">
        <v>182</v>
      </c>
      <c r="B58" s="25">
        <v>57</v>
      </c>
      <c r="C58" s="23" t="s">
        <v>183</v>
      </c>
      <c r="D58" s="26">
        <v>2.1</v>
      </c>
      <c r="E58" s="26">
        <v>299.25940000000003</v>
      </c>
      <c r="F58" s="26">
        <v>4036238</v>
      </c>
      <c r="G58" s="26">
        <v>100066.8</v>
      </c>
      <c r="H58" s="23" t="s">
        <v>127</v>
      </c>
      <c r="I58" s="2">
        <f t="shared" si="10"/>
        <v>0.81328301713109241</v>
      </c>
      <c r="J58" s="2">
        <f t="shared" si="11"/>
        <v>0.40664150856554621</v>
      </c>
      <c r="K58" s="15"/>
    </row>
    <row r="59" spans="1:11" ht="15.75" customHeight="1">
      <c r="A59" s="23" t="s">
        <v>182</v>
      </c>
      <c r="B59" s="25">
        <v>66</v>
      </c>
      <c r="C59" s="23" t="s">
        <v>183</v>
      </c>
      <c r="D59" s="26">
        <v>14.4</v>
      </c>
      <c r="E59" s="26">
        <v>299.23500000000001</v>
      </c>
      <c r="F59" s="26">
        <v>4036248</v>
      </c>
      <c r="G59" s="26">
        <v>100070.3</v>
      </c>
      <c r="H59" s="23" t="s">
        <v>127</v>
      </c>
      <c r="I59" s="2">
        <f t="shared" si="10"/>
        <v>88.222929462990123</v>
      </c>
      <c r="J59" s="2">
        <f t="shared" si="11"/>
        <v>44.111464731495062</v>
      </c>
      <c r="K59" s="15"/>
    </row>
    <row r="60" spans="1:11" ht="15.75" customHeight="1">
      <c r="A60" s="23" t="s">
        <v>182</v>
      </c>
      <c r="B60" s="25">
        <v>70</v>
      </c>
      <c r="C60" s="23" t="s">
        <v>183</v>
      </c>
      <c r="D60" s="26">
        <v>13.2</v>
      </c>
      <c r="E60" s="26">
        <v>298.91000000000003</v>
      </c>
      <c r="F60" s="26">
        <v>4036256</v>
      </c>
      <c r="G60" s="26">
        <v>100067.6</v>
      </c>
      <c r="H60" s="23" t="s">
        <v>127</v>
      </c>
      <c r="I60" s="2">
        <f t="shared" si="10"/>
        <v>71.383289875199466</v>
      </c>
      <c r="J60" s="2">
        <f t="shared" si="11"/>
        <v>35.691644937599733</v>
      </c>
      <c r="K60" s="15"/>
    </row>
    <row r="61" spans="1:11" ht="15.75" customHeight="1">
      <c r="A61" s="23" t="s">
        <v>182</v>
      </c>
      <c r="B61" s="25">
        <v>78</v>
      </c>
      <c r="C61" s="23" t="s">
        <v>183</v>
      </c>
      <c r="D61" s="26">
        <v>10.1</v>
      </c>
      <c r="E61" s="26">
        <v>299.02109999999999</v>
      </c>
      <c r="F61" s="26">
        <v>4036266</v>
      </c>
      <c r="G61" s="26">
        <v>100070.3</v>
      </c>
      <c r="H61" s="23" t="s">
        <v>127</v>
      </c>
      <c r="I61" s="2">
        <f t="shared" si="10"/>
        <v>37.206137295345158</v>
      </c>
      <c r="J61" s="2">
        <f t="shared" si="11"/>
        <v>18.603068647672579</v>
      </c>
      <c r="K61" s="15"/>
    </row>
    <row r="62" spans="1:11" ht="15.75" customHeight="1">
      <c r="A62" s="23" t="s">
        <v>182</v>
      </c>
      <c r="B62" s="25">
        <v>92</v>
      </c>
      <c r="C62" s="23" t="s">
        <v>183</v>
      </c>
      <c r="D62" s="26">
        <v>3.8</v>
      </c>
      <c r="E62" s="26">
        <v>298.26330000000002</v>
      </c>
      <c r="F62" s="26">
        <v>4036240</v>
      </c>
      <c r="G62" s="26">
        <v>100050.1</v>
      </c>
      <c r="H62" s="23" t="s">
        <v>127</v>
      </c>
      <c r="I62" s="2">
        <f t="shared" si="10"/>
        <v>3.4451229617346302</v>
      </c>
      <c r="J62" s="2">
        <f t="shared" si="11"/>
        <v>1.7225614808673151</v>
      </c>
      <c r="K62" s="15"/>
    </row>
    <row r="63" spans="1:11" ht="15.75" customHeight="1">
      <c r="A63" s="23" t="s">
        <v>182</v>
      </c>
      <c r="B63" s="25">
        <v>100</v>
      </c>
      <c r="C63" s="23" t="s">
        <v>183</v>
      </c>
      <c r="D63" s="26">
        <v>3.6</v>
      </c>
      <c r="E63" s="26">
        <v>298.15929999999997</v>
      </c>
      <c r="F63" s="26">
        <v>4036234</v>
      </c>
      <c r="G63" s="26">
        <v>100050.9</v>
      </c>
      <c r="H63" s="23" t="s">
        <v>127</v>
      </c>
      <c r="I63" s="2">
        <f t="shared" si="10"/>
        <v>3.0202788652900239</v>
      </c>
      <c r="J63" s="2">
        <f t="shared" si="11"/>
        <v>1.5101394326450119</v>
      </c>
      <c r="K63" s="15"/>
    </row>
    <row r="64" spans="1:11" ht="15.75" customHeight="1">
      <c r="A64" s="23" t="s">
        <v>182</v>
      </c>
      <c r="B64" s="25">
        <v>101</v>
      </c>
      <c r="C64" s="23" t="s">
        <v>183</v>
      </c>
      <c r="D64" s="26">
        <v>28</v>
      </c>
      <c r="E64" s="26">
        <v>298.54500000000002</v>
      </c>
      <c r="F64" s="26">
        <v>4036176</v>
      </c>
      <c r="G64" s="26">
        <v>100054</v>
      </c>
      <c r="H64" s="23" t="s">
        <v>127</v>
      </c>
      <c r="I64" s="2">
        <f t="shared" si="10"/>
        <v>445.21273257577906</v>
      </c>
      <c r="J64" s="2">
        <f t="shared" si="11"/>
        <v>222.60636628788953</v>
      </c>
      <c r="K64" s="15"/>
    </row>
    <row r="65" spans="1:11" ht="15.75" customHeight="1">
      <c r="A65" s="23" t="s">
        <v>182</v>
      </c>
      <c r="B65" s="25">
        <v>102</v>
      </c>
      <c r="C65" s="23" t="s">
        <v>183</v>
      </c>
      <c r="D65" s="26">
        <v>6.4</v>
      </c>
      <c r="E65" s="26">
        <v>298.36169999999998</v>
      </c>
      <c r="F65" s="26">
        <v>4036173</v>
      </c>
      <c r="G65" s="26">
        <v>100053.8</v>
      </c>
      <c r="H65" s="23" t="s">
        <v>127</v>
      </c>
      <c r="I65" s="2">
        <f t="shared" si="10"/>
        <v>12.254590091418525</v>
      </c>
      <c r="J65" s="2">
        <f t="shared" si="11"/>
        <v>6.1272950457092623</v>
      </c>
      <c r="K65" s="15"/>
    </row>
    <row r="66" spans="1:11" ht="15.75" customHeight="1">
      <c r="A66" s="23" t="s">
        <v>182</v>
      </c>
      <c r="B66" s="25">
        <v>108</v>
      </c>
      <c r="C66" s="23" t="s">
        <v>183</v>
      </c>
      <c r="D66" s="26">
        <v>4.5</v>
      </c>
      <c r="E66" s="26">
        <v>298.01510000000002</v>
      </c>
      <c r="F66" s="26">
        <v>4036169</v>
      </c>
      <c r="G66" s="26">
        <v>100053.1</v>
      </c>
      <c r="H66" s="23" t="s">
        <v>127</v>
      </c>
      <c r="I66" s="2">
        <f t="shared" si="10"/>
        <v>5.1993062292408903</v>
      </c>
      <c r="J66" s="2">
        <f t="shared" si="11"/>
        <v>2.5996531146204451</v>
      </c>
      <c r="K66" s="15"/>
    </row>
    <row r="67" spans="1:11" ht="15.75" customHeight="1">
      <c r="A67" s="23" t="s">
        <v>182</v>
      </c>
      <c r="B67" s="25">
        <v>110</v>
      </c>
      <c r="C67" s="23" t="s">
        <v>183</v>
      </c>
      <c r="D67" s="26">
        <v>6.6</v>
      </c>
      <c r="E67" s="26">
        <v>298.25740000000002</v>
      </c>
      <c r="F67" s="26">
        <v>4036169</v>
      </c>
      <c r="G67" s="26">
        <v>100054.7</v>
      </c>
      <c r="H67" s="23" t="s">
        <v>127</v>
      </c>
      <c r="I67" s="2">
        <f t="shared" si="10"/>
        <v>13.207765336298745</v>
      </c>
      <c r="J67" s="2">
        <f t="shared" si="11"/>
        <v>6.6038826681493727</v>
      </c>
      <c r="K67" s="15"/>
    </row>
    <row r="68" spans="1:11" ht="15.75" customHeight="1">
      <c r="A68" s="23" t="s">
        <v>182</v>
      </c>
      <c r="B68" s="25">
        <v>113</v>
      </c>
      <c r="C68" s="23" t="s">
        <v>183</v>
      </c>
      <c r="D68" s="26">
        <v>6.8</v>
      </c>
      <c r="E68" s="26">
        <v>298.58929999999998</v>
      </c>
      <c r="F68" s="26">
        <v>4036166</v>
      </c>
      <c r="G68" s="26">
        <v>100058.7</v>
      </c>
      <c r="H68" s="23" t="s">
        <v>127</v>
      </c>
      <c r="I68" s="2">
        <f t="shared" si="10"/>
        <v>14.203281402204741</v>
      </c>
      <c r="J68" s="2">
        <f t="shared" si="11"/>
        <v>7.1016407011023706</v>
      </c>
      <c r="K68" s="15"/>
    </row>
    <row r="69" spans="1:11" ht="15.75" customHeight="1">
      <c r="A69" s="23" t="s">
        <v>182</v>
      </c>
      <c r="B69" s="25">
        <v>118</v>
      </c>
      <c r="C69" s="23" t="s">
        <v>183</v>
      </c>
      <c r="D69" s="26">
        <v>18.100000000000001</v>
      </c>
      <c r="E69" s="26">
        <v>298.82069999999999</v>
      </c>
      <c r="F69" s="26">
        <v>4036176</v>
      </c>
      <c r="G69" s="26">
        <v>100057.8</v>
      </c>
      <c r="H69" s="23" t="s">
        <v>127</v>
      </c>
      <c r="I69" s="2">
        <f t="shared" si="10"/>
        <v>153.93475443532171</v>
      </c>
      <c r="J69" s="2">
        <f t="shared" si="11"/>
        <v>76.967377217660854</v>
      </c>
      <c r="K69" s="15"/>
    </row>
    <row r="70" spans="1:11" ht="15.75" customHeight="1">
      <c r="A70" s="23" t="s">
        <v>182</v>
      </c>
      <c r="B70" s="25">
        <v>119</v>
      </c>
      <c r="C70" s="23" t="s">
        <v>183</v>
      </c>
      <c r="D70" s="26">
        <v>5.6</v>
      </c>
      <c r="E70" s="26">
        <v>298.79509999999999</v>
      </c>
      <c r="F70" s="26">
        <v>4036177</v>
      </c>
      <c r="G70" s="26">
        <v>100057.7</v>
      </c>
      <c r="H70" s="23" t="s">
        <v>127</v>
      </c>
      <c r="I70" s="2">
        <f t="shared" si="10"/>
        <v>8.8539036505121729</v>
      </c>
      <c r="J70" s="2">
        <f t="shared" si="11"/>
        <v>4.4269518252560864</v>
      </c>
      <c r="K70" s="15"/>
    </row>
    <row r="71" spans="1:11" ht="15.75" customHeight="1">
      <c r="A71" s="23" t="s">
        <v>182</v>
      </c>
      <c r="B71" s="25">
        <v>120</v>
      </c>
      <c r="C71" s="23" t="s">
        <v>183</v>
      </c>
      <c r="D71" s="26">
        <v>2.2999999999999998</v>
      </c>
      <c r="E71" s="26">
        <v>298.62880000000001</v>
      </c>
      <c r="F71" s="26">
        <v>4036180</v>
      </c>
      <c r="G71" s="26">
        <v>100053.3</v>
      </c>
      <c r="H71" s="23" t="s">
        <v>127</v>
      </c>
      <c r="I71" s="2">
        <f t="shared" si="10"/>
        <v>1.0148769636309225</v>
      </c>
      <c r="J71" s="2">
        <f t="shared" si="11"/>
        <v>0.50743848181546125</v>
      </c>
      <c r="K71" s="15"/>
    </row>
    <row r="72" spans="1:11" ht="15.75" customHeight="1">
      <c r="A72" s="23" t="s">
        <v>182</v>
      </c>
      <c r="B72" s="25">
        <v>122</v>
      </c>
      <c r="C72" s="23" t="s">
        <v>183</v>
      </c>
      <c r="D72" s="26">
        <v>25.8</v>
      </c>
      <c r="E72" s="26">
        <v>298.86189999999999</v>
      </c>
      <c r="F72" s="26">
        <v>4036180</v>
      </c>
      <c r="G72" s="26">
        <v>100061</v>
      </c>
      <c r="H72" s="23" t="s">
        <v>127</v>
      </c>
      <c r="I72" s="2">
        <f t="shared" si="10"/>
        <v>364.80449802994127</v>
      </c>
      <c r="J72" s="2">
        <f t="shared" si="11"/>
        <v>182.40224901497064</v>
      </c>
      <c r="K72" s="15"/>
    </row>
    <row r="73" spans="1:11" ht="15.75" customHeight="1">
      <c r="A73" s="23" t="s">
        <v>182</v>
      </c>
      <c r="B73" s="25">
        <v>123</v>
      </c>
      <c r="C73" s="23" t="s">
        <v>183</v>
      </c>
      <c r="D73" s="26">
        <v>2.8</v>
      </c>
      <c r="E73" s="26">
        <v>298.8759</v>
      </c>
      <c r="F73" s="26">
        <v>4036181</v>
      </c>
      <c r="G73" s="26">
        <v>100060.8</v>
      </c>
      <c r="H73" s="23" t="s">
        <v>127</v>
      </c>
      <c r="I73" s="2">
        <f t="shared" si="10"/>
        <v>1.6382024691018326</v>
      </c>
      <c r="J73" s="2">
        <f t="shared" si="11"/>
        <v>0.81910123455091632</v>
      </c>
      <c r="K73" s="15"/>
    </row>
    <row r="74" spans="1:11" ht="15.75" customHeight="1">
      <c r="A74" s="23" t="s">
        <v>182</v>
      </c>
      <c r="B74" s="25">
        <v>124</v>
      </c>
      <c r="C74" s="23" t="s">
        <v>183</v>
      </c>
      <c r="D74" s="26">
        <v>16.2</v>
      </c>
      <c r="E74" s="26">
        <v>298.89960000000002</v>
      </c>
      <c r="F74" s="26">
        <v>4036184</v>
      </c>
      <c r="G74" s="26">
        <v>100060.1</v>
      </c>
      <c r="H74" s="23" t="s">
        <v>127</v>
      </c>
      <c r="I74" s="2">
        <f t="shared" si="10"/>
        <v>117.51598487920613</v>
      </c>
      <c r="J74" s="2">
        <f t="shared" si="11"/>
        <v>58.757992439603065</v>
      </c>
      <c r="K74" s="15"/>
    </row>
    <row r="75" spans="1:11" ht="15.75" customHeight="1">
      <c r="A75" s="23" t="s">
        <v>182</v>
      </c>
      <c r="B75" s="25">
        <v>125</v>
      </c>
      <c r="C75" s="23" t="s">
        <v>183</v>
      </c>
      <c r="D75" s="26">
        <v>2.4</v>
      </c>
      <c r="E75" s="26">
        <v>298.99590000000001</v>
      </c>
      <c r="F75" s="26">
        <v>4036183</v>
      </c>
      <c r="G75" s="26">
        <v>100063.5</v>
      </c>
      <c r="H75" s="23" t="s">
        <v>127</v>
      </c>
      <c r="I75" s="2">
        <f t="shared" si="10"/>
        <v>1.1256560266134255</v>
      </c>
      <c r="J75" s="2">
        <f t="shared" si="11"/>
        <v>0.56282801330671273</v>
      </c>
      <c r="K75" s="15"/>
    </row>
    <row r="76" spans="1:11" ht="15.75" customHeight="1">
      <c r="A76" s="23" t="s">
        <v>182</v>
      </c>
      <c r="B76" s="25">
        <v>126</v>
      </c>
      <c r="C76" s="23" t="s">
        <v>183</v>
      </c>
      <c r="D76" s="26">
        <v>1.7</v>
      </c>
      <c r="E76" s="26">
        <v>298.97379999999998</v>
      </c>
      <c r="F76" s="26">
        <v>4036184</v>
      </c>
      <c r="G76" s="26">
        <v>100062.6</v>
      </c>
      <c r="H76" s="23" t="s">
        <v>127</v>
      </c>
      <c r="I76" s="2">
        <f t="shared" si="10"/>
        <v>0.48624400592865924</v>
      </c>
      <c r="J76" s="2">
        <f t="shared" si="11"/>
        <v>0.24312200296432962</v>
      </c>
      <c r="K76" s="15"/>
    </row>
    <row r="77" spans="1:11" ht="15.75" customHeight="1">
      <c r="A77" s="23" t="s">
        <v>182</v>
      </c>
      <c r="B77" s="25">
        <v>128</v>
      </c>
      <c r="C77" s="23" t="s">
        <v>183</v>
      </c>
      <c r="D77" s="26">
        <v>2.7</v>
      </c>
      <c r="E77" s="26">
        <v>298.83539999999999</v>
      </c>
      <c r="F77" s="26">
        <v>4036187</v>
      </c>
      <c r="G77" s="26">
        <v>100055.7</v>
      </c>
      <c r="H77" s="23" t="s">
        <v>127</v>
      </c>
      <c r="I77" s="2">
        <f t="shared" si="10"/>
        <v>1.4994126516529216</v>
      </c>
      <c r="J77" s="2">
        <f t="shared" si="11"/>
        <v>0.7497063258264608</v>
      </c>
      <c r="K77" s="15"/>
    </row>
    <row r="78" spans="1:11" ht="15.75" customHeight="1">
      <c r="A78" s="23" t="s">
        <v>182</v>
      </c>
      <c r="B78" s="25">
        <v>130</v>
      </c>
      <c r="C78" s="23" t="s">
        <v>183</v>
      </c>
      <c r="D78" s="26">
        <v>2</v>
      </c>
      <c r="E78" s="26">
        <v>298.85669999999999</v>
      </c>
      <c r="F78" s="26">
        <v>4036188</v>
      </c>
      <c r="G78" s="26">
        <v>100057</v>
      </c>
      <c r="H78" s="23" t="s">
        <v>127</v>
      </c>
      <c r="I78" s="2">
        <f t="shared" si="10"/>
        <v>0.72220869321546233</v>
      </c>
      <c r="J78" s="2">
        <f t="shared" si="11"/>
        <v>0.36110434660773116</v>
      </c>
      <c r="K78" s="15"/>
    </row>
    <row r="79" spans="1:11" ht="15.75" customHeight="1">
      <c r="A79" s="23" t="s">
        <v>182</v>
      </c>
      <c r="B79" s="25">
        <v>133</v>
      </c>
      <c r="C79" s="23" t="s">
        <v>183</v>
      </c>
      <c r="D79" s="26">
        <v>2.2999999999999998</v>
      </c>
      <c r="E79" s="26">
        <v>298.85730000000001</v>
      </c>
      <c r="F79" s="26">
        <v>4036190</v>
      </c>
      <c r="G79" s="26">
        <v>100056.7</v>
      </c>
      <c r="H79" s="23" t="s">
        <v>127</v>
      </c>
      <c r="I79" s="2">
        <f t="shared" si="10"/>
        <v>1.0148769636309225</v>
      </c>
      <c r="J79" s="2">
        <f t="shared" si="11"/>
        <v>0.50743848181546125</v>
      </c>
      <c r="K79" s="15"/>
    </row>
    <row r="80" spans="1:11" ht="15.75" customHeight="1">
      <c r="A80" s="23" t="s">
        <v>182</v>
      </c>
      <c r="B80" s="25">
        <v>146</v>
      </c>
      <c r="C80" s="23" t="s">
        <v>183</v>
      </c>
      <c r="D80" s="26">
        <v>4.5999999999999996</v>
      </c>
      <c r="E80" s="26">
        <v>298.94200000000001</v>
      </c>
      <c r="F80" s="26">
        <v>4036189</v>
      </c>
      <c r="G80" s="26">
        <v>100062.5</v>
      </c>
      <c r="H80" s="23" t="s">
        <v>127</v>
      </c>
      <c r="I80" s="2">
        <f t="shared" si="10"/>
        <v>5.4850502441490203</v>
      </c>
      <c r="J80" s="2">
        <f t="shared" si="11"/>
        <v>2.7425251220745102</v>
      </c>
      <c r="K80" s="15"/>
    </row>
    <row r="81" spans="1:11" ht="15.75" customHeight="1">
      <c r="A81" s="23" t="s">
        <v>182</v>
      </c>
      <c r="B81" s="25">
        <v>147</v>
      </c>
      <c r="C81" s="23" t="s">
        <v>183</v>
      </c>
      <c r="D81" s="26">
        <v>2.2000000000000002</v>
      </c>
      <c r="E81" s="26">
        <v>298.94220000000001</v>
      </c>
      <c r="F81" s="26">
        <v>4036189</v>
      </c>
      <c r="G81" s="26">
        <v>100062.2</v>
      </c>
      <c r="H81" s="23" t="s">
        <v>127</v>
      </c>
      <c r="I81" s="2">
        <f t="shared" si="10"/>
        <v>0.91079531065923058</v>
      </c>
      <c r="J81" s="2">
        <f t="shared" si="11"/>
        <v>0.45539765532961529</v>
      </c>
      <c r="K81" s="15"/>
    </row>
    <row r="82" spans="1:11" ht="15.75" customHeight="1">
      <c r="A82" s="23" t="s">
        <v>182</v>
      </c>
      <c r="B82" s="25">
        <v>151</v>
      </c>
      <c r="C82" s="23" t="s">
        <v>183</v>
      </c>
      <c r="D82" s="26">
        <v>8.4</v>
      </c>
      <c r="E82" s="26">
        <v>298.97430000000003</v>
      </c>
      <c r="F82" s="26">
        <v>4036195</v>
      </c>
      <c r="G82" s="26">
        <v>100064.3</v>
      </c>
      <c r="H82" s="23" t="s">
        <v>127</v>
      </c>
      <c r="I82" s="2">
        <f t="shared" si="10"/>
        <v>23.756154134765385</v>
      </c>
      <c r="J82" s="2">
        <f t="shared" si="11"/>
        <v>11.878077067382693</v>
      </c>
      <c r="K82" s="15"/>
    </row>
    <row r="83" spans="1:11" ht="15.75" customHeight="1">
      <c r="A83" s="23" t="s">
        <v>182</v>
      </c>
      <c r="B83" s="25">
        <v>157</v>
      </c>
      <c r="C83" s="23" t="s">
        <v>183</v>
      </c>
      <c r="D83" s="26">
        <v>7.8</v>
      </c>
      <c r="E83" s="26">
        <v>298.86790000000002</v>
      </c>
      <c r="F83" s="26">
        <v>4036198</v>
      </c>
      <c r="G83" s="26">
        <v>100061.5</v>
      </c>
      <c r="H83" s="23" t="s">
        <v>127</v>
      </c>
      <c r="I83" s="2">
        <f t="shared" si="10"/>
        <v>19.834998782039897</v>
      </c>
      <c r="J83" s="2">
        <f t="shared" si="11"/>
        <v>9.9174993910199483</v>
      </c>
      <c r="K83" s="15"/>
    </row>
    <row r="84" spans="1:11" ht="15.75" customHeight="1">
      <c r="A84" s="23" t="s">
        <v>182</v>
      </c>
      <c r="B84" s="25">
        <v>180</v>
      </c>
      <c r="C84" s="23" t="s">
        <v>183</v>
      </c>
      <c r="D84" s="26">
        <v>2.6</v>
      </c>
      <c r="E84" s="26">
        <v>298.90660000000003</v>
      </c>
      <c r="F84" s="26">
        <v>4036212</v>
      </c>
      <c r="G84" s="26">
        <v>100065.5</v>
      </c>
      <c r="H84" s="23" t="s">
        <v>127</v>
      </c>
      <c r="I84" s="2">
        <f t="shared" si="10"/>
        <v>1.3678032140655874</v>
      </c>
      <c r="J84" s="2">
        <f t="shared" si="11"/>
        <v>0.68390160703279368</v>
      </c>
      <c r="K84" s="15"/>
    </row>
    <row r="85" spans="1:11" ht="15.75" customHeight="1">
      <c r="A85" s="23" t="s">
        <v>182</v>
      </c>
      <c r="B85" s="25">
        <v>180.1</v>
      </c>
      <c r="C85" s="23" t="s">
        <v>183</v>
      </c>
      <c r="D85" s="26">
        <v>15.5</v>
      </c>
      <c r="E85" s="26">
        <v>298.90660000000003</v>
      </c>
      <c r="F85" s="26">
        <v>4036212</v>
      </c>
      <c r="G85" s="26">
        <v>100065.5</v>
      </c>
      <c r="H85" s="23" t="s">
        <v>127</v>
      </c>
      <c r="I85" s="2">
        <f t="shared" si="10"/>
        <v>105.53606958007565</v>
      </c>
      <c r="J85" s="2">
        <f t="shared" si="11"/>
        <v>52.768034790037824</v>
      </c>
      <c r="K85" s="15"/>
    </row>
    <row r="86" spans="1:11" ht="15.75" customHeight="1">
      <c r="A86" s="23" t="s">
        <v>182</v>
      </c>
      <c r="B86" s="25">
        <v>213</v>
      </c>
      <c r="C86" s="23" t="s">
        <v>183</v>
      </c>
      <c r="D86" s="26">
        <v>13.2</v>
      </c>
      <c r="E86" s="26">
        <v>299.49709999999999</v>
      </c>
      <c r="F86" s="26">
        <v>4036233</v>
      </c>
      <c r="G86" s="26">
        <v>100077.9</v>
      </c>
      <c r="H86" s="23" t="s">
        <v>127</v>
      </c>
      <c r="I86" s="2">
        <f t="shared" si="10"/>
        <v>71.383289875199466</v>
      </c>
      <c r="J86" s="2">
        <f t="shared" si="11"/>
        <v>35.691644937599733</v>
      </c>
      <c r="K86" s="15"/>
    </row>
    <row r="87" spans="1:11" ht="15.75" customHeight="1">
      <c r="A87" s="23" t="s">
        <v>182</v>
      </c>
      <c r="B87" s="25">
        <v>214</v>
      </c>
      <c r="C87" s="23" t="s">
        <v>183</v>
      </c>
      <c r="D87" s="26">
        <v>4.3</v>
      </c>
      <c r="E87" s="26">
        <v>299.47699999999998</v>
      </c>
      <c r="F87" s="26">
        <v>4036238</v>
      </c>
      <c r="G87" s="26">
        <v>100079.4</v>
      </c>
      <c r="H87" s="23" t="s">
        <v>127</v>
      </c>
      <c r="I87" s="2">
        <f t="shared" si="10"/>
        <v>4.6546219247384624</v>
      </c>
      <c r="J87" s="2">
        <f t="shared" si="11"/>
        <v>2.3273109623692312</v>
      </c>
      <c r="K87" s="15"/>
    </row>
    <row r="88" spans="1:11" ht="15.75" customHeight="1">
      <c r="A88" s="23" t="s">
        <v>182</v>
      </c>
      <c r="B88" s="25">
        <v>229</v>
      </c>
      <c r="C88" s="23" t="s">
        <v>183</v>
      </c>
      <c r="D88" s="26">
        <v>9.8000000000000007</v>
      </c>
      <c r="E88" s="26">
        <v>299.43849999999998</v>
      </c>
      <c r="F88" s="26">
        <v>4036243</v>
      </c>
      <c r="G88" s="26">
        <v>100079.7</v>
      </c>
      <c r="H88" s="23" t="s">
        <v>127</v>
      </c>
      <c r="I88" s="2">
        <f t="shared" si="10"/>
        <v>34.573075113381385</v>
      </c>
      <c r="J88" s="2">
        <f t="shared" si="11"/>
        <v>17.286537556690693</v>
      </c>
      <c r="K88" s="15"/>
    </row>
    <row r="89" spans="1:11" ht="15.75" customHeight="1">
      <c r="A89" s="23" t="s">
        <v>182</v>
      </c>
      <c r="B89" s="25">
        <v>232</v>
      </c>
      <c r="C89" s="23" t="s">
        <v>183</v>
      </c>
      <c r="D89" s="26">
        <v>14.6</v>
      </c>
      <c r="E89" s="26">
        <v>299.41829999999999</v>
      </c>
      <c r="F89" s="26">
        <v>4036253</v>
      </c>
      <c r="G89" s="26">
        <v>100083.2</v>
      </c>
      <c r="H89" s="23" t="s">
        <v>127</v>
      </c>
      <c r="I89" s="2">
        <f t="shared" si="10"/>
        <v>91.235365835550638</v>
      </c>
      <c r="J89" s="2">
        <f t="shared" si="11"/>
        <v>45.617682917775319</v>
      </c>
      <c r="K89" s="15"/>
    </row>
    <row r="90" spans="1:11" ht="15.75" customHeight="1">
      <c r="A90" s="23" t="s">
        <v>182</v>
      </c>
      <c r="B90" s="25">
        <v>265</v>
      </c>
      <c r="C90" s="23" t="s">
        <v>183</v>
      </c>
      <c r="D90" s="26">
        <v>5.8</v>
      </c>
      <c r="E90" s="26">
        <v>297.61720000000003</v>
      </c>
      <c r="F90" s="26">
        <v>4036237</v>
      </c>
      <c r="G90" s="26">
        <v>100042.1</v>
      </c>
      <c r="H90" s="23" t="s">
        <v>127</v>
      </c>
      <c r="I90" s="2">
        <f t="shared" si="10"/>
        <v>9.6434385676123728</v>
      </c>
      <c r="J90" s="2">
        <f t="shared" si="11"/>
        <v>4.8217192838061864</v>
      </c>
      <c r="K90" s="15"/>
    </row>
    <row r="91" spans="1:11" ht="15.75" customHeight="1">
      <c r="A91" s="23" t="s">
        <v>182</v>
      </c>
      <c r="B91" s="25">
        <v>266</v>
      </c>
      <c r="C91" s="23" t="s">
        <v>183</v>
      </c>
      <c r="D91" s="26">
        <v>4.3</v>
      </c>
      <c r="E91" s="26">
        <v>297.69839999999999</v>
      </c>
      <c r="F91" s="26">
        <v>4036239</v>
      </c>
      <c r="G91" s="26">
        <v>100042.2</v>
      </c>
      <c r="H91" s="23" t="s">
        <v>127</v>
      </c>
      <c r="I91" s="2">
        <f t="shared" si="10"/>
        <v>4.6546219247384624</v>
      </c>
      <c r="J91" s="2">
        <f t="shared" si="11"/>
        <v>2.3273109623692312</v>
      </c>
      <c r="K91" s="15"/>
    </row>
    <row r="92" spans="1:11" ht="15.75" customHeight="1">
      <c r="A92" s="23" t="s">
        <v>182</v>
      </c>
      <c r="B92" s="25">
        <v>267</v>
      </c>
      <c r="C92" s="23" t="s">
        <v>183</v>
      </c>
      <c r="D92" s="26">
        <v>15.3</v>
      </c>
      <c r="E92" s="26">
        <v>297.89879999999999</v>
      </c>
      <c r="F92" s="26">
        <v>4036233</v>
      </c>
      <c r="G92" s="26">
        <v>100047.2</v>
      </c>
      <c r="H92" s="23" t="s">
        <v>127</v>
      </c>
      <c r="I92" s="2">
        <f t="shared" si="10"/>
        <v>102.25189777397627</v>
      </c>
      <c r="J92" s="2">
        <f t="shared" si="11"/>
        <v>51.125948886988134</v>
      </c>
      <c r="K92" s="15"/>
    </row>
    <row r="93" spans="1:11" ht="15.75" customHeight="1">
      <c r="A93" s="23" t="s">
        <v>182</v>
      </c>
      <c r="B93" s="25">
        <v>281</v>
      </c>
      <c r="C93" s="23" t="s">
        <v>183</v>
      </c>
      <c r="D93" s="26">
        <v>4.3</v>
      </c>
      <c r="E93" s="26">
        <v>297.5093</v>
      </c>
      <c r="F93" s="26">
        <v>4036201</v>
      </c>
      <c r="G93" s="26">
        <v>100030.6</v>
      </c>
      <c r="H93" s="23" t="s">
        <v>127</v>
      </c>
      <c r="I93" s="2">
        <f t="shared" si="10"/>
        <v>4.6546219247384624</v>
      </c>
      <c r="J93" s="2">
        <f t="shared" si="11"/>
        <v>2.3273109623692312</v>
      </c>
      <c r="K93" s="15"/>
    </row>
    <row r="94" spans="1:11" ht="15.75" customHeight="1">
      <c r="A94" s="23" t="s">
        <v>182</v>
      </c>
      <c r="B94" s="25">
        <v>282</v>
      </c>
      <c r="C94" s="23" t="s">
        <v>183</v>
      </c>
      <c r="D94" s="26">
        <v>20.9</v>
      </c>
      <c r="E94" s="26">
        <v>297.40170000000001</v>
      </c>
      <c r="F94" s="26">
        <v>4036198</v>
      </c>
      <c r="G94" s="26">
        <v>100029.4</v>
      </c>
      <c r="H94" s="23" t="s">
        <v>127</v>
      </c>
      <c r="I94" s="2">
        <f t="shared" si="10"/>
        <v>218.47190013549687</v>
      </c>
      <c r="J94" s="2">
        <f t="shared" si="11"/>
        <v>109.23595006774843</v>
      </c>
      <c r="K94" s="15"/>
    </row>
    <row r="95" spans="1:11" ht="15.75" customHeight="1">
      <c r="A95" s="23" t="s">
        <v>182</v>
      </c>
      <c r="B95" s="25">
        <v>285</v>
      </c>
      <c r="C95" s="23" t="s">
        <v>183</v>
      </c>
      <c r="D95" s="26">
        <v>5.3</v>
      </c>
      <c r="E95" s="26">
        <v>297.1936</v>
      </c>
      <c r="F95" s="26">
        <v>4036195</v>
      </c>
      <c r="G95" s="26">
        <v>100025.9</v>
      </c>
      <c r="H95" s="23" t="s">
        <v>127</v>
      </c>
      <c r="I95" s="2">
        <f t="shared" si="10"/>
        <v>7.7433308902211495</v>
      </c>
      <c r="J95" s="2">
        <f t="shared" si="11"/>
        <v>3.8716654451105748</v>
      </c>
      <c r="K95" s="15"/>
    </row>
    <row r="96" spans="1:11" ht="15.75" customHeight="1">
      <c r="A96" s="23" t="s">
        <v>182</v>
      </c>
      <c r="B96" s="25">
        <v>288</v>
      </c>
      <c r="C96" s="23" t="s">
        <v>183</v>
      </c>
      <c r="D96" s="26">
        <v>3.4</v>
      </c>
      <c r="E96" s="26">
        <v>297.21879999999999</v>
      </c>
      <c r="F96" s="26">
        <v>4036190</v>
      </c>
      <c r="G96" s="26">
        <v>100024.4</v>
      </c>
      <c r="H96" s="23" t="s">
        <v>127</v>
      </c>
      <c r="I96" s="2">
        <f t="shared" si="10"/>
        <v>2.6279764927297311</v>
      </c>
      <c r="J96" s="2">
        <f t="shared" si="11"/>
        <v>1.3139882463648656</v>
      </c>
      <c r="K96" s="15"/>
    </row>
    <row r="97" spans="1:11" ht="15.75" customHeight="1">
      <c r="A97" s="23" t="s">
        <v>182</v>
      </c>
      <c r="B97" s="25">
        <v>289</v>
      </c>
      <c r="C97" s="23" t="s">
        <v>183</v>
      </c>
      <c r="D97" s="26">
        <v>2.4</v>
      </c>
      <c r="E97" s="26">
        <v>297.24040000000002</v>
      </c>
      <c r="F97" s="26">
        <v>4036190</v>
      </c>
      <c r="G97" s="26">
        <v>100024.6</v>
      </c>
      <c r="H97" s="23" t="s">
        <v>127</v>
      </c>
      <c r="I97" s="2">
        <f t="shared" si="10"/>
        <v>1.1256560266134255</v>
      </c>
      <c r="J97" s="2">
        <f t="shared" si="11"/>
        <v>0.56282801330671273</v>
      </c>
      <c r="K97" s="15"/>
    </row>
    <row r="98" spans="1:11" ht="15.75" customHeight="1">
      <c r="A98" s="23" t="s">
        <v>182</v>
      </c>
      <c r="B98" s="25">
        <v>291</v>
      </c>
      <c r="C98" s="23" t="s">
        <v>183</v>
      </c>
      <c r="D98" s="26">
        <v>3.2</v>
      </c>
      <c r="E98" s="26">
        <v>297.30720000000002</v>
      </c>
      <c r="F98" s="26">
        <v>4036188</v>
      </c>
      <c r="G98" s="26">
        <v>100024.8</v>
      </c>
      <c r="H98" s="23" t="s">
        <v>127</v>
      </c>
      <c r="I98" s="2">
        <f t="shared" si="10"/>
        <v>2.2674179139538468</v>
      </c>
      <c r="J98" s="2">
        <f t="shared" si="11"/>
        <v>1.1337089569769234</v>
      </c>
      <c r="K98" s="15"/>
    </row>
    <row r="99" spans="1:11" ht="15.75" customHeight="1">
      <c r="A99" s="23" t="s">
        <v>182</v>
      </c>
      <c r="B99" s="25">
        <v>295</v>
      </c>
      <c r="C99" s="23" t="s">
        <v>183</v>
      </c>
      <c r="D99" s="26">
        <v>5.3</v>
      </c>
      <c r="E99" s="26">
        <v>297.3775</v>
      </c>
      <c r="F99" s="26">
        <v>4036188</v>
      </c>
      <c r="G99" s="26">
        <v>100026.5</v>
      </c>
      <c r="H99" s="23" t="s">
        <v>127</v>
      </c>
      <c r="I99" s="2">
        <f t="shared" si="10"/>
        <v>7.7433308902211495</v>
      </c>
      <c r="J99" s="2">
        <f t="shared" si="11"/>
        <v>3.8716654451105748</v>
      </c>
      <c r="K99" s="15"/>
    </row>
    <row r="100" spans="1:11" ht="15.75" customHeight="1">
      <c r="A100" s="23" t="s">
        <v>182</v>
      </c>
      <c r="B100" s="25">
        <v>296</v>
      </c>
      <c r="C100" s="23" t="s">
        <v>183</v>
      </c>
      <c r="D100" s="26">
        <v>7.9</v>
      </c>
      <c r="E100" s="26">
        <v>297.3492</v>
      </c>
      <c r="F100" s="26">
        <v>4036190</v>
      </c>
      <c r="G100" s="26">
        <v>100026.6</v>
      </c>
      <c r="H100" s="23" t="s">
        <v>127</v>
      </c>
      <c r="I100" s="2">
        <f t="shared" si="10"/>
        <v>20.459704735392709</v>
      </c>
      <c r="J100" s="2">
        <f t="shared" si="11"/>
        <v>10.229852367696354</v>
      </c>
      <c r="K100" s="15"/>
    </row>
    <row r="101" spans="1:11" ht="15.75" customHeight="1">
      <c r="A101" s="23" t="s">
        <v>182</v>
      </c>
      <c r="B101" s="25">
        <v>299</v>
      </c>
      <c r="C101" s="23" t="s">
        <v>183</v>
      </c>
      <c r="D101" s="26">
        <v>11.6</v>
      </c>
      <c r="E101" s="26">
        <v>297.57119999999998</v>
      </c>
      <c r="F101" s="26">
        <v>4036186</v>
      </c>
      <c r="G101" s="26">
        <v>100032.6</v>
      </c>
      <c r="H101" s="23" t="s">
        <v>127</v>
      </c>
      <c r="I101" s="2">
        <f t="shared" si="10"/>
        <v>52.119367140305322</v>
      </c>
      <c r="J101" s="2">
        <f t="shared" si="11"/>
        <v>26.059683570152661</v>
      </c>
      <c r="K101" s="15"/>
    </row>
    <row r="102" spans="1:11" ht="15.75" customHeight="1">
      <c r="A102" s="23" t="s">
        <v>182</v>
      </c>
      <c r="B102" s="25">
        <v>300</v>
      </c>
      <c r="C102" s="23" t="s">
        <v>183</v>
      </c>
      <c r="D102" s="26">
        <v>11.8</v>
      </c>
      <c r="E102" s="26">
        <v>297.6311</v>
      </c>
      <c r="F102" s="26">
        <v>4036187</v>
      </c>
      <c r="G102" s="26">
        <v>100033.7</v>
      </c>
      <c r="H102" s="23" t="s">
        <v>127</v>
      </c>
      <c r="I102" s="2">
        <f t="shared" si="10"/>
        <v>54.333874896445217</v>
      </c>
      <c r="J102" s="2">
        <f t="shared" si="11"/>
        <v>27.166937448222608</v>
      </c>
      <c r="K102" s="15"/>
    </row>
    <row r="103" spans="1:11" ht="15.75" customHeight="1">
      <c r="A103" s="23" t="s">
        <v>182</v>
      </c>
      <c r="B103" s="25">
        <v>302</v>
      </c>
      <c r="C103" s="23" t="s">
        <v>183</v>
      </c>
      <c r="D103" s="26">
        <v>3.3</v>
      </c>
      <c r="E103" s="26">
        <v>298.21350000000001</v>
      </c>
      <c r="F103" s="26">
        <v>4036231</v>
      </c>
      <c r="G103" s="26">
        <v>100051.1</v>
      </c>
      <c r="H103" s="23" t="s">
        <v>127</v>
      </c>
      <c r="I103" s="2">
        <f t="shared" si="10"/>
        <v>2.4437801267456263</v>
      </c>
      <c r="J103" s="2">
        <f t="shared" si="11"/>
        <v>1.2218900633728131</v>
      </c>
      <c r="K103" s="15"/>
    </row>
    <row r="104" spans="1:11" ht="15.75" customHeight="1">
      <c r="A104" s="23" t="s">
        <v>182</v>
      </c>
      <c r="B104" s="25">
        <v>302.10000000000002</v>
      </c>
      <c r="C104" s="23" t="s">
        <v>183</v>
      </c>
      <c r="D104" s="26">
        <v>2.2999999999999998</v>
      </c>
      <c r="E104" s="26">
        <v>298.21350000000001</v>
      </c>
      <c r="F104" s="26">
        <v>4036231</v>
      </c>
      <c r="G104" s="26">
        <v>100051.1</v>
      </c>
      <c r="H104" s="23" t="s">
        <v>127</v>
      </c>
      <c r="I104" s="2">
        <f t="shared" si="10"/>
        <v>1.0148769636309225</v>
      </c>
      <c r="J104" s="2">
        <f t="shared" si="11"/>
        <v>0.50743848181546125</v>
      </c>
      <c r="K104" s="15"/>
    </row>
    <row r="105" spans="1:11" ht="15.75" customHeight="1">
      <c r="A105" s="23" t="s">
        <v>182</v>
      </c>
      <c r="B105" s="25">
        <v>304</v>
      </c>
      <c r="C105" s="23" t="s">
        <v>183</v>
      </c>
      <c r="D105" s="26">
        <v>9.3000000000000007</v>
      </c>
      <c r="E105" s="26">
        <v>298.00150000000002</v>
      </c>
      <c r="F105" s="26">
        <v>4036230</v>
      </c>
      <c r="G105" s="26">
        <v>100049</v>
      </c>
      <c r="H105" s="23" t="s">
        <v>127</v>
      </c>
      <c r="I105" s="2">
        <f t="shared" si="10"/>
        <v>30.435237117624485</v>
      </c>
      <c r="J105" s="2">
        <f t="shared" si="11"/>
        <v>15.217618558812243</v>
      </c>
      <c r="K105" s="15"/>
    </row>
    <row r="106" spans="1:11" ht="15.75" customHeight="1">
      <c r="A106" s="23" t="s">
        <v>182</v>
      </c>
      <c r="B106" s="25">
        <v>307</v>
      </c>
      <c r="C106" s="23" t="s">
        <v>183</v>
      </c>
      <c r="D106" s="26">
        <v>15.8</v>
      </c>
      <c r="E106" s="26">
        <v>298.4563</v>
      </c>
      <c r="F106" s="26">
        <v>4036229</v>
      </c>
      <c r="G106" s="26">
        <v>100052.8</v>
      </c>
      <c r="H106" s="23" t="s">
        <v>127</v>
      </c>
      <c r="I106" s="2">
        <f t="shared" si="10"/>
        <v>110.57745172634955</v>
      </c>
      <c r="J106" s="2">
        <f t="shared" si="11"/>
        <v>55.288725863174776</v>
      </c>
      <c r="K106" s="15"/>
    </row>
    <row r="107" spans="1:11" ht="15.75" customHeight="1">
      <c r="A107" s="23" t="s">
        <v>182</v>
      </c>
      <c r="B107" s="25">
        <v>309</v>
      </c>
      <c r="C107" s="23" t="s">
        <v>183</v>
      </c>
      <c r="D107" s="26">
        <v>2.7</v>
      </c>
      <c r="E107" s="26">
        <v>298.62169999999998</v>
      </c>
      <c r="F107" s="26">
        <v>4036230</v>
      </c>
      <c r="G107" s="26">
        <v>100054</v>
      </c>
      <c r="H107" s="23" t="s">
        <v>127</v>
      </c>
      <c r="I107" s="2">
        <f t="shared" si="10"/>
        <v>1.4994126516529216</v>
      </c>
      <c r="J107" s="2">
        <f t="shared" si="11"/>
        <v>0.7497063258264608</v>
      </c>
      <c r="K107" s="15"/>
    </row>
    <row r="108" spans="1:11" ht="15.75" customHeight="1">
      <c r="A108" s="23" t="s">
        <v>182</v>
      </c>
      <c r="B108" s="25">
        <v>310</v>
      </c>
      <c r="C108" s="23" t="s">
        <v>183</v>
      </c>
      <c r="D108" s="26">
        <v>2</v>
      </c>
      <c r="E108" s="26">
        <v>298.73739999999998</v>
      </c>
      <c r="F108" s="26">
        <v>4036229</v>
      </c>
      <c r="G108" s="26">
        <v>100055.4</v>
      </c>
      <c r="H108" s="23" t="s">
        <v>127</v>
      </c>
      <c r="I108" s="2">
        <f t="shared" si="10"/>
        <v>0.72220869321546233</v>
      </c>
      <c r="J108" s="2">
        <f t="shared" si="11"/>
        <v>0.36110434660773116</v>
      </c>
      <c r="K108" s="15"/>
    </row>
    <row r="109" spans="1:11" ht="15.75" customHeight="1">
      <c r="A109" s="23" t="s">
        <v>182</v>
      </c>
      <c r="B109" s="25">
        <v>313</v>
      </c>
      <c r="C109" s="23" t="s">
        <v>183</v>
      </c>
      <c r="D109" s="26">
        <v>16</v>
      </c>
      <c r="E109" s="26">
        <v>298.51190000000003</v>
      </c>
      <c r="F109" s="26">
        <v>4036222</v>
      </c>
      <c r="G109" s="26">
        <v>100054.1</v>
      </c>
      <c r="H109" s="23" t="s">
        <v>127</v>
      </c>
      <c r="I109" s="2">
        <f t="shared" si="10"/>
        <v>114.01562126828323</v>
      </c>
      <c r="J109" s="2">
        <f t="shared" si="11"/>
        <v>57.007810634141613</v>
      </c>
      <c r="K109" s="15"/>
    </row>
    <row r="110" spans="1:11" ht="15.75" customHeight="1">
      <c r="A110" s="23" t="s">
        <v>182</v>
      </c>
      <c r="B110" s="25">
        <v>315</v>
      </c>
      <c r="C110" s="23" t="s">
        <v>183</v>
      </c>
      <c r="D110" s="26">
        <v>3.1</v>
      </c>
      <c r="E110" s="26">
        <v>298.416</v>
      </c>
      <c r="F110" s="26">
        <v>4036223</v>
      </c>
      <c r="G110" s="26">
        <v>100052.7</v>
      </c>
      <c r="H110" s="23" t="s">
        <v>127</v>
      </c>
      <c r="I110" s="2">
        <f t="shared" si="10"/>
        <v>2.0987858687457761</v>
      </c>
      <c r="J110" s="2">
        <f t="shared" si="11"/>
        <v>1.0493929343728881</v>
      </c>
      <c r="K110" s="15"/>
    </row>
    <row r="111" spans="1:11" ht="15.75" customHeight="1">
      <c r="A111" s="23" t="s">
        <v>182</v>
      </c>
      <c r="B111" s="25">
        <v>316</v>
      </c>
      <c r="C111" s="23" t="s">
        <v>183</v>
      </c>
      <c r="D111" s="26">
        <v>3.3</v>
      </c>
      <c r="E111" s="26">
        <v>298.40129999999999</v>
      </c>
      <c r="F111" s="26">
        <v>4036220</v>
      </c>
      <c r="G111" s="26">
        <v>100052.4</v>
      </c>
      <c r="H111" s="23" t="s">
        <v>127</v>
      </c>
      <c r="I111" s="2">
        <f t="shared" si="10"/>
        <v>2.4437801267456263</v>
      </c>
      <c r="J111" s="2">
        <f t="shared" si="11"/>
        <v>1.2218900633728131</v>
      </c>
      <c r="K111" s="15"/>
    </row>
    <row r="112" spans="1:11" ht="15.75" customHeight="1">
      <c r="A112" s="23" t="s">
        <v>182</v>
      </c>
      <c r="B112" s="25">
        <v>317</v>
      </c>
      <c r="C112" s="23" t="s">
        <v>183</v>
      </c>
      <c r="D112" s="26">
        <v>3.6</v>
      </c>
      <c r="E112" s="26">
        <v>298.31169999999997</v>
      </c>
      <c r="F112" s="26">
        <v>4036221</v>
      </c>
      <c r="G112" s="26">
        <v>100050.9</v>
      </c>
      <c r="H112" s="23" t="s">
        <v>127</v>
      </c>
      <c r="I112" s="2">
        <f t="shared" si="10"/>
        <v>3.0202788652900239</v>
      </c>
      <c r="J112" s="2">
        <f t="shared" si="11"/>
        <v>1.5101394326450119</v>
      </c>
      <c r="K112" s="15"/>
    </row>
    <row r="113" spans="1:11" ht="15.75" customHeight="1">
      <c r="A113" s="23" t="s">
        <v>182</v>
      </c>
      <c r="B113" s="25">
        <v>319</v>
      </c>
      <c r="C113" s="23" t="s">
        <v>183</v>
      </c>
      <c r="D113" s="26">
        <v>17.899999999999999</v>
      </c>
      <c r="E113" s="26">
        <v>298.32170000000002</v>
      </c>
      <c r="F113" s="26">
        <v>4036215</v>
      </c>
      <c r="G113" s="26">
        <v>100051.3</v>
      </c>
      <c r="H113" s="23" t="s">
        <v>127</v>
      </c>
      <c r="I113" s="2">
        <f t="shared" si="10"/>
        <v>149.82708990360572</v>
      </c>
      <c r="J113" s="2">
        <f t="shared" si="11"/>
        <v>74.913544951802862</v>
      </c>
      <c r="K113" s="15"/>
    </row>
    <row r="114" spans="1:11" ht="15.75" customHeight="1">
      <c r="A114" s="23" t="s">
        <v>182</v>
      </c>
      <c r="B114" s="25">
        <v>321</v>
      </c>
      <c r="C114" s="23" t="s">
        <v>183</v>
      </c>
      <c r="D114" s="26">
        <v>2.9</v>
      </c>
      <c r="E114" s="26">
        <v>298.37860000000001</v>
      </c>
      <c r="F114" s="26">
        <v>4036206</v>
      </c>
      <c r="G114" s="26">
        <v>100048.5</v>
      </c>
      <c r="H114" s="23" t="s">
        <v>127</v>
      </c>
      <c r="I114" s="2">
        <f t="shared" si="10"/>
        <v>1.7842869649005668</v>
      </c>
      <c r="J114" s="2">
        <f t="shared" si="11"/>
        <v>0.89214348245028341</v>
      </c>
      <c r="K114" s="15"/>
    </row>
    <row r="115" spans="1:11" ht="15.75" customHeight="1">
      <c r="A115" s="23" t="s">
        <v>182</v>
      </c>
      <c r="B115" s="25">
        <v>328</v>
      </c>
      <c r="C115" s="23" t="s">
        <v>183</v>
      </c>
      <c r="D115" s="26">
        <v>11.1</v>
      </c>
      <c r="E115" s="26">
        <v>298.2081</v>
      </c>
      <c r="F115" s="26">
        <v>4036195</v>
      </c>
      <c r="G115" s="26">
        <v>100039.7</v>
      </c>
      <c r="H115" s="23" t="s">
        <v>127</v>
      </c>
      <c r="I115" s="2">
        <f t="shared" si="10"/>
        <v>46.81884452501307</v>
      </c>
      <c r="J115" s="2">
        <f t="shared" si="11"/>
        <v>23.409422262506535</v>
      </c>
      <c r="K115" s="15"/>
    </row>
    <row r="116" spans="1:11" ht="15.75" customHeight="1">
      <c r="A116" s="23" t="s">
        <v>182</v>
      </c>
      <c r="B116" s="25">
        <v>331</v>
      </c>
      <c r="C116" s="23" t="s">
        <v>183</v>
      </c>
      <c r="D116" s="26">
        <v>13.2</v>
      </c>
      <c r="E116" s="26">
        <v>298.43</v>
      </c>
      <c r="F116" s="26">
        <v>4036190</v>
      </c>
      <c r="G116" s="26">
        <v>100043.6</v>
      </c>
      <c r="H116" s="23" t="s">
        <v>127</v>
      </c>
      <c r="I116" s="2">
        <f t="shared" si="10"/>
        <v>71.383289875199466</v>
      </c>
      <c r="J116" s="2">
        <f t="shared" si="11"/>
        <v>35.691644937599733</v>
      </c>
      <c r="K116" s="15"/>
    </row>
    <row r="117" spans="1:11" ht="15.75" customHeight="1">
      <c r="A117" s="23" t="s">
        <v>182</v>
      </c>
      <c r="B117" s="25">
        <v>332</v>
      </c>
      <c r="C117" s="23" t="s">
        <v>183</v>
      </c>
      <c r="D117" s="26">
        <v>3.6</v>
      </c>
      <c r="E117" s="26">
        <v>298.10390000000001</v>
      </c>
      <c r="F117" s="26">
        <v>4036192</v>
      </c>
      <c r="G117" s="26">
        <v>100037.3</v>
      </c>
      <c r="H117" s="23" t="s">
        <v>127</v>
      </c>
      <c r="I117" s="2">
        <f t="shared" si="10"/>
        <v>3.0202788652900239</v>
      </c>
      <c r="J117" s="2">
        <f t="shared" si="11"/>
        <v>1.5101394326450119</v>
      </c>
      <c r="K117" s="15"/>
    </row>
    <row r="118" spans="1:11" ht="15.75" customHeight="1">
      <c r="A118" s="23" t="s">
        <v>182</v>
      </c>
      <c r="B118" s="25">
        <v>334</v>
      </c>
      <c r="C118" s="23" t="s">
        <v>183</v>
      </c>
      <c r="D118" s="26">
        <v>10.5</v>
      </c>
      <c r="E118" s="26">
        <v>297.86919999999998</v>
      </c>
      <c r="F118" s="26">
        <v>4036188</v>
      </c>
      <c r="G118" s="26">
        <v>100036.2</v>
      </c>
      <c r="H118" s="23" t="s">
        <v>127</v>
      </c>
      <c r="I118" s="2">
        <f t="shared" si="10"/>
        <v>40.895402605094134</v>
      </c>
      <c r="J118" s="2">
        <f t="shared" si="11"/>
        <v>20.447701302547067</v>
      </c>
      <c r="K118" s="15"/>
    </row>
    <row r="119" spans="1:11" ht="15.75" customHeight="1">
      <c r="A119" s="23" t="s">
        <v>182</v>
      </c>
      <c r="B119" s="25">
        <v>335</v>
      </c>
      <c r="C119" s="23" t="s">
        <v>183</v>
      </c>
      <c r="D119" s="26">
        <v>11</v>
      </c>
      <c r="E119" s="26">
        <v>298.05889999999999</v>
      </c>
      <c r="F119" s="26">
        <v>4036188</v>
      </c>
      <c r="G119" s="26">
        <v>100039.4</v>
      </c>
      <c r="H119" s="23" t="s">
        <v>127</v>
      </c>
      <c r="I119" s="2">
        <f t="shared" si="10"/>
        <v>45.798744269409916</v>
      </c>
      <c r="J119" s="2">
        <f t="shared" si="11"/>
        <v>22.899372134704958</v>
      </c>
      <c r="K119" s="15"/>
    </row>
    <row r="120" spans="1:11" ht="15.75" customHeight="1">
      <c r="A120" s="23" t="s">
        <v>182</v>
      </c>
      <c r="B120" s="25">
        <v>336</v>
      </c>
      <c r="C120" s="23" t="s">
        <v>183</v>
      </c>
      <c r="D120" s="26">
        <v>5.2</v>
      </c>
      <c r="E120" s="26">
        <v>297.721</v>
      </c>
      <c r="F120" s="26">
        <v>4036185</v>
      </c>
      <c r="G120" s="26">
        <v>100036.7</v>
      </c>
      <c r="H120" s="23" t="s">
        <v>127</v>
      </c>
      <c r="I120" s="2">
        <f t="shared" si="10"/>
        <v>7.3924915256886941</v>
      </c>
      <c r="J120" s="2">
        <f t="shared" si="11"/>
        <v>3.696245762844347</v>
      </c>
      <c r="K120" s="15"/>
    </row>
    <row r="121" spans="1:11" ht="15.75" customHeight="1">
      <c r="A121" s="23" t="s">
        <v>182</v>
      </c>
      <c r="B121" s="25">
        <v>337</v>
      </c>
      <c r="C121" s="23" t="s">
        <v>183</v>
      </c>
      <c r="D121" s="26">
        <v>11.5</v>
      </c>
      <c r="E121" s="26">
        <v>298.01819999999998</v>
      </c>
      <c r="F121" s="26">
        <v>4036184</v>
      </c>
      <c r="G121" s="26">
        <v>100040.5</v>
      </c>
      <c r="H121" s="23" t="s">
        <v>127</v>
      </c>
      <c r="I121" s="2">
        <f t="shared" si="10"/>
        <v>51.03242186063266</v>
      </c>
      <c r="J121" s="2">
        <f t="shared" si="11"/>
        <v>25.51621093031633</v>
      </c>
      <c r="K121" s="15"/>
    </row>
    <row r="122" spans="1:11" ht="15.75" customHeight="1">
      <c r="A122" s="23" t="s">
        <v>182</v>
      </c>
      <c r="B122" s="25">
        <v>341</v>
      </c>
      <c r="C122" s="23" t="s">
        <v>183</v>
      </c>
      <c r="D122" s="26">
        <v>1.5</v>
      </c>
      <c r="E122" s="26">
        <v>298.04910000000001</v>
      </c>
      <c r="F122" s="26">
        <v>4036183</v>
      </c>
      <c r="G122" s="26">
        <v>100042</v>
      </c>
      <c r="H122" s="23" t="s">
        <v>127</v>
      </c>
      <c r="I122" s="2">
        <f t="shared" si="10"/>
        <v>0.35853936011865678</v>
      </c>
      <c r="J122" s="2">
        <f t="shared" si="11"/>
        <v>0.17926968005932839</v>
      </c>
      <c r="K122" s="15"/>
    </row>
    <row r="123" spans="1:11" ht="15.75" customHeight="1">
      <c r="A123" s="23" t="s">
        <v>182</v>
      </c>
      <c r="B123" s="25">
        <v>343</v>
      </c>
      <c r="C123" s="23" t="s">
        <v>183</v>
      </c>
      <c r="D123" s="26">
        <v>15.7</v>
      </c>
      <c r="E123" s="26">
        <v>298.04309999999998</v>
      </c>
      <c r="F123" s="26">
        <v>4036182</v>
      </c>
      <c r="G123" s="26">
        <v>100042.4</v>
      </c>
      <c r="H123" s="23" t="s">
        <v>127</v>
      </c>
      <c r="I123" s="2">
        <f t="shared" si="10"/>
        <v>108.88158396178046</v>
      </c>
      <c r="J123" s="2">
        <f t="shared" si="11"/>
        <v>54.440791980890232</v>
      </c>
      <c r="K123" s="15"/>
    </row>
    <row r="124" spans="1:11" ht="15.75" customHeight="1">
      <c r="A124" s="23" t="s">
        <v>182</v>
      </c>
      <c r="B124" s="25">
        <v>344</v>
      </c>
      <c r="C124" s="23" t="s">
        <v>183</v>
      </c>
      <c r="D124" s="26">
        <v>8.4</v>
      </c>
      <c r="E124" s="26">
        <v>297.79849999999999</v>
      </c>
      <c r="F124" s="26">
        <v>4036183</v>
      </c>
      <c r="G124" s="26">
        <v>100037.2</v>
      </c>
      <c r="H124" s="23" t="s">
        <v>127</v>
      </c>
      <c r="I124" s="2">
        <f t="shared" si="10"/>
        <v>23.756154134765385</v>
      </c>
      <c r="J124" s="2">
        <f t="shared" si="11"/>
        <v>11.878077067382693</v>
      </c>
      <c r="K124" s="15"/>
    </row>
    <row r="125" spans="1:11" ht="15.75" customHeight="1">
      <c r="A125" s="23" t="s">
        <v>182</v>
      </c>
      <c r="B125" s="25">
        <v>347</v>
      </c>
      <c r="C125" s="23" t="s">
        <v>183</v>
      </c>
      <c r="D125" s="26">
        <v>10.4</v>
      </c>
      <c r="E125" s="26">
        <v>297.9409</v>
      </c>
      <c r="F125" s="26">
        <v>4036180</v>
      </c>
      <c r="G125" s="26">
        <v>100040.9</v>
      </c>
      <c r="H125" s="23" t="s">
        <v>127</v>
      </c>
      <c r="I125" s="2">
        <f t="shared" si="10"/>
        <v>39.953796273766244</v>
      </c>
      <c r="J125" s="2">
        <f t="shared" si="11"/>
        <v>19.976898136883122</v>
      </c>
      <c r="K125" s="15"/>
    </row>
    <row r="126" spans="1:11" ht="15.75" customHeight="1">
      <c r="A126" s="23" t="s">
        <v>182</v>
      </c>
      <c r="B126" s="25">
        <v>348</v>
      </c>
      <c r="C126" s="23" t="s">
        <v>183</v>
      </c>
      <c r="D126" s="26">
        <v>3.8</v>
      </c>
      <c r="E126" s="26">
        <v>297.90140000000002</v>
      </c>
      <c r="F126" s="26">
        <v>4036179</v>
      </c>
      <c r="G126" s="26">
        <v>100031.9</v>
      </c>
      <c r="H126" s="23" t="s">
        <v>127</v>
      </c>
      <c r="I126" s="2">
        <f t="shared" si="10"/>
        <v>3.4451229617346302</v>
      </c>
      <c r="J126" s="2">
        <f t="shared" si="11"/>
        <v>1.7225614808673151</v>
      </c>
      <c r="K126" s="15"/>
    </row>
    <row r="127" spans="1:11" ht="15.75" customHeight="1">
      <c r="A127" s="23" t="s">
        <v>182</v>
      </c>
      <c r="B127" s="25">
        <v>349</v>
      </c>
      <c r="C127" s="23" t="s">
        <v>183</v>
      </c>
      <c r="D127" s="26">
        <v>23.5</v>
      </c>
      <c r="E127" s="26">
        <v>297.96609999999998</v>
      </c>
      <c r="F127" s="26">
        <v>4036178</v>
      </c>
      <c r="G127" s="26">
        <v>100032.4</v>
      </c>
      <c r="H127" s="23" t="s">
        <v>127</v>
      </c>
      <c r="I127" s="2">
        <f t="shared" si="10"/>
        <v>290.63565125906666</v>
      </c>
      <c r="J127" s="2">
        <f t="shared" si="11"/>
        <v>145.31782562953333</v>
      </c>
      <c r="K127" s="15"/>
    </row>
    <row r="128" spans="1:11" ht="15.75" customHeight="1">
      <c r="A128" s="23" t="s">
        <v>182</v>
      </c>
      <c r="B128" s="25">
        <v>352</v>
      </c>
      <c r="C128" s="23" t="s">
        <v>183</v>
      </c>
      <c r="D128" s="26">
        <v>3.7</v>
      </c>
      <c r="E128" s="26">
        <v>297.62360000000001</v>
      </c>
      <c r="F128" s="26">
        <v>4036181</v>
      </c>
      <c r="G128" s="26">
        <v>100021.4</v>
      </c>
      <c r="H128" s="23" t="s">
        <v>127</v>
      </c>
      <c r="I128" s="2">
        <f t="shared" si="10"/>
        <v>3.2285843182473828</v>
      </c>
      <c r="J128" s="2">
        <f t="shared" si="11"/>
        <v>1.6142921591236914</v>
      </c>
      <c r="K128" s="15"/>
    </row>
    <row r="129" spans="1:11" ht="15.75" customHeight="1">
      <c r="A129" s="23" t="s">
        <v>182</v>
      </c>
      <c r="B129" s="25">
        <v>353</v>
      </c>
      <c r="C129" s="23" t="s">
        <v>183</v>
      </c>
      <c r="D129" s="26">
        <v>7</v>
      </c>
      <c r="E129" s="26">
        <v>297.32010000000002</v>
      </c>
      <c r="F129" s="26">
        <v>4036184</v>
      </c>
      <c r="G129" s="26">
        <v>100022.5</v>
      </c>
      <c r="H129" s="23" t="s">
        <v>127</v>
      </c>
      <c r="I129" s="2">
        <f t="shared" si="10"/>
        <v>15.241690736655254</v>
      </c>
      <c r="J129" s="2">
        <f t="shared" si="11"/>
        <v>7.6208453683276272</v>
      </c>
      <c r="K129" s="15"/>
    </row>
    <row r="130" spans="1:11" ht="15.75" customHeight="1">
      <c r="A130" s="23" t="s">
        <v>182</v>
      </c>
      <c r="B130" s="25">
        <v>357</v>
      </c>
      <c r="C130" s="23" t="s">
        <v>183</v>
      </c>
      <c r="D130" s="26">
        <v>4.3</v>
      </c>
      <c r="E130" s="26">
        <v>296.62540000000001</v>
      </c>
      <c r="F130" s="26">
        <v>4036185</v>
      </c>
      <c r="G130" s="26">
        <v>100014.3</v>
      </c>
      <c r="H130" s="23" t="s">
        <v>127</v>
      </c>
      <c r="I130" s="2">
        <f t="shared" si="10"/>
        <v>4.6546219247384624</v>
      </c>
      <c r="J130" s="2">
        <f t="shared" si="11"/>
        <v>2.3273109623692312</v>
      </c>
      <c r="K130" s="15"/>
    </row>
    <row r="131" spans="1:11" ht="15.75" customHeight="1">
      <c r="A131" s="23" t="s">
        <v>182</v>
      </c>
      <c r="B131" s="25">
        <v>366</v>
      </c>
      <c r="C131" s="23" t="s">
        <v>183</v>
      </c>
      <c r="D131" s="26">
        <v>25.5</v>
      </c>
      <c r="E131" s="26">
        <v>296.88810000000001</v>
      </c>
      <c r="F131" s="26">
        <v>4036189</v>
      </c>
      <c r="G131" s="26">
        <v>100020.3</v>
      </c>
      <c r="H131" s="23" t="s">
        <v>127</v>
      </c>
      <c r="I131" s="2">
        <f t="shared" si="10"/>
        <v>354.5647880600909</v>
      </c>
      <c r="J131" s="2">
        <f t="shared" si="11"/>
        <v>177.28239403004545</v>
      </c>
      <c r="K131" s="15"/>
    </row>
    <row r="132" spans="1:11" ht="15.75" customHeight="1">
      <c r="A132" s="23" t="s">
        <v>182</v>
      </c>
      <c r="B132" s="25">
        <v>369</v>
      </c>
      <c r="C132" s="23" t="s">
        <v>183</v>
      </c>
      <c r="D132" s="26">
        <v>3.6</v>
      </c>
      <c r="E132" s="26">
        <v>297.49310000000003</v>
      </c>
      <c r="F132" s="26">
        <v>4036182</v>
      </c>
      <c r="G132" s="26">
        <v>100020.5</v>
      </c>
      <c r="H132" s="23" t="s">
        <v>127</v>
      </c>
      <c r="I132" s="2">
        <f t="shared" si="10"/>
        <v>3.0202788652900239</v>
      </c>
      <c r="J132" s="2">
        <f t="shared" si="11"/>
        <v>1.5101394326450119</v>
      </c>
      <c r="K132" s="15"/>
    </row>
    <row r="133" spans="1:11" ht="15.75" customHeight="1">
      <c r="A133" s="23" t="s">
        <v>182</v>
      </c>
      <c r="B133" s="25">
        <v>371</v>
      </c>
      <c r="C133" s="23" t="s">
        <v>183</v>
      </c>
      <c r="D133" s="26">
        <v>8.6999999999999993</v>
      </c>
      <c r="E133" s="26">
        <v>297.25990000000002</v>
      </c>
      <c r="F133" s="26">
        <v>4036182</v>
      </c>
      <c r="G133" s="26">
        <v>100018.1</v>
      </c>
      <c r="H133" s="23" t="s">
        <v>127</v>
      </c>
      <c r="I133" s="2">
        <f t="shared" si="10"/>
        <v>25.874577140681691</v>
      </c>
      <c r="J133" s="2">
        <f t="shared" si="11"/>
        <v>12.937288570340845</v>
      </c>
      <c r="K133" s="15"/>
    </row>
    <row r="134" spans="1:11" ht="15.75" customHeight="1">
      <c r="A134" s="23" t="s">
        <v>182</v>
      </c>
      <c r="B134" s="25">
        <v>374</v>
      </c>
      <c r="C134" s="23" t="s">
        <v>183</v>
      </c>
      <c r="D134" s="26">
        <v>6</v>
      </c>
      <c r="E134" s="26">
        <v>296.93220000000002</v>
      </c>
      <c r="F134" s="26">
        <v>4036191</v>
      </c>
      <c r="G134" s="26">
        <v>100022</v>
      </c>
      <c r="H134" s="23" t="s">
        <v>127</v>
      </c>
      <c r="I134" s="2">
        <f t="shared" si="10"/>
        <v>10.47300401329545</v>
      </c>
      <c r="J134" s="2">
        <f t="shared" si="11"/>
        <v>5.2365020066477248</v>
      </c>
      <c r="K134" s="15"/>
    </row>
    <row r="135" spans="1:11" ht="15.75" customHeight="1">
      <c r="A135" s="23" t="s">
        <v>182</v>
      </c>
      <c r="B135" s="25">
        <v>375</v>
      </c>
      <c r="C135" s="23" t="s">
        <v>183</v>
      </c>
      <c r="D135" s="26">
        <v>5.4</v>
      </c>
      <c r="E135" s="26">
        <v>297.10140000000001</v>
      </c>
      <c r="F135" s="26">
        <v>4036193</v>
      </c>
      <c r="G135" s="26">
        <v>100024.3</v>
      </c>
      <c r="H135" s="23" t="s">
        <v>127</v>
      </c>
      <c r="I135" s="2">
        <f t="shared" si="10"/>
        <v>8.1037938841421209</v>
      </c>
      <c r="J135" s="2">
        <f t="shared" si="11"/>
        <v>4.0518969420710604</v>
      </c>
      <c r="K135" s="15"/>
    </row>
    <row r="136" spans="1:11" ht="15.75" customHeight="1">
      <c r="A136" s="23" t="s">
        <v>182</v>
      </c>
      <c r="B136" s="25">
        <v>376</v>
      </c>
      <c r="C136" s="23" t="s">
        <v>183</v>
      </c>
      <c r="D136" s="26">
        <v>3.7</v>
      </c>
      <c r="E136" s="26">
        <v>297.13</v>
      </c>
      <c r="F136" s="26">
        <v>4036193</v>
      </c>
      <c r="G136" s="26">
        <v>100024.5</v>
      </c>
      <c r="H136" s="23" t="s">
        <v>127</v>
      </c>
      <c r="I136" s="2">
        <f t="shared" si="10"/>
        <v>3.2285843182473828</v>
      </c>
      <c r="J136" s="2">
        <f t="shared" si="11"/>
        <v>1.6142921591236914</v>
      </c>
      <c r="K136" s="15"/>
    </row>
    <row r="137" spans="1:11" ht="15.75" customHeight="1">
      <c r="A137" s="23" t="s">
        <v>182</v>
      </c>
      <c r="B137" s="25">
        <v>379</v>
      </c>
      <c r="C137" s="23" t="s">
        <v>183</v>
      </c>
      <c r="D137" s="26">
        <v>3.8</v>
      </c>
      <c r="E137" s="26">
        <v>297.00880000000001</v>
      </c>
      <c r="F137" s="26">
        <v>4036198</v>
      </c>
      <c r="G137" s="26">
        <v>100024.5</v>
      </c>
      <c r="H137" s="23" t="s">
        <v>127</v>
      </c>
      <c r="I137" s="2">
        <f t="shared" si="10"/>
        <v>3.4451229617346302</v>
      </c>
      <c r="J137" s="2">
        <f t="shared" si="11"/>
        <v>1.7225614808673151</v>
      </c>
      <c r="K137" s="15"/>
    </row>
    <row r="138" spans="1:11" ht="15.75" customHeight="1">
      <c r="A138" s="23" t="s">
        <v>182</v>
      </c>
      <c r="B138" s="25">
        <v>380</v>
      </c>
      <c r="C138" s="23" t="s">
        <v>183</v>
      </c>
      <c r="D138" s="26">
        <v>1.9</v>
      </c>
      <c r="E138" s="26">
        <v>296.80329999999998</v>
      </c>
      <c r="F138" s="26">
        <v>4036197</v>
      </c>
      <c r="G138" s="26">
        <v>100023.2</v>
      </c>
      <c r="H138" s="23" t="s">
        <v>127</v>
      </c>
      <c r="I138" s="2">
        <f t="shared" si="10"/>
        <v>0.63743735701784043</v>
      </c>
      <c r="J138" s="2">
        <f t="shared" si="11"/>
        <v>0.31871867850892022</v>
      </c>
      <c r="K138" s="15"/>
    </row>
    <row r="139" spans="1:11" ht="15.75" customHeight="1">
      <c r="A139" s="23" t="s">
        <v>182</v>
      </c>
      <c r="B139" s="25">
        <v>381</v>
      </c>
      <c r="C139" s="23" t="s">
        <v>183</v>
      </c>
      <c r="D139" s="26">
        <v>2.2999999999999998</v>
      </c>
      <c r="E139" s="26">
        <v>296.36070000000001</v>
      </c>
      <c r="F139" s="26">
        <v>4036197</v>
      </c>
      <c r="G139" s="26">
        <v>100021.1</v>
      </c>
      <c r="H139" s="23" t="s">
        <v>127</v>
      </c>
      <c r="I139" s="2">
        <f t="shared" si="10"/>
        <v>1.0148769636309225</v>
      </c>
      <c r="J139" s="2">
        <f t="shared" si="11"/>
        <v>0.50743848181546125</v>
      </c>
      <c r="K139" s="15"/>
    </row>
    <row r="140" spans="1:11" ht="15.75" customHeight="1">
      <c r="A140" s="23" t="s">
        <v>182</v>
      </c>
      <c r="B140" s="25">
        <v>382</v>
      </c>
      <c r="C140" s="23" t="s">
        <v>183</v>
      </c>
      <c r="D140" s="26">
        <v>17.2</v>
      </c>
      <c r="E140" s="26">
        <v>296.34300000000002</v>
      </c>
      <c r="F140" s="26">
        <v>4036197</v>
      </c>
      <c r="G140" s="26">
        <v>100020.9</v>
      </c>
      <c r="H140" s="23" t="s">
        <v>127</v>
      </c>
      <c r="I140" s="2">
        <f t="shared" si="10"/>
        <v>135.96240614147933</v>
      </c>
      <c r="J140" s="2">
        <f t="shared" si="11"/>
        <v>67.981203070739667</v>
      </c>
      <c r="K140" s="15"/>
    </row>
    <row r="141" spans="1:11" ht="15.75" customHeight="1">
      <c r="A141" s="23" t="s">
        <v>182</v>
      </c>
      <c r="B141" s="25">
        <v>383</v>
      </c>
      <c r="C141" s="23" t="s">
        <v>183</v>
      </c>
      <c r="D141" s="26">
        <v>2.6</v>
      </c>
      <c r="E141" s="26">
        <v>296.255</v>
      </c>
      <c r="F141" s="26">
        <v>4036199</v>
      </c>
      <c r="G141" s="26">
        <v>100021.5</v>
      </c>
      <c r="H141" s="23" t="s">
        <v>127</v>
      </c>
      <c r="I141" s="2">
        <f t="shared" si="10"/>
        <v>1.3678032140655874</v>
      </c>
      <c r="J141" s="2">
        <f t="shared" si="11"/>
        <v>0.68390160703279368</v>
      </c>
      <c r="K141" s="15"/>
    </row>
    <row r="142" spans="1:11" ht="15.75" customHeight="1">
      <c r="A142" s="23" t="s">
        <v>182</v>
      </c>
      <c r="B142" s="25">
        <v>385</v>
      </c>
      <c r="C142" s="23" t="s">
        <v>183</v>
      </c>
      <c r="D142" s="26">
        <v>4.3</v>
      </c>
      <c r="E142" s="26">
        <v>296.14729999999997</v>
      </c>
      <c r="F142" s="26">
        <v>4036196</v>
      </c>
      <c r="G142" s="26">
        <v>100018</v>
      </c>
      <c r="H142" s="23" t="s">
        <v>127</v>
      </c>
      <c r="I142" s="2">
        <f t="shared" si="10"/>
        <v>4.6546219247384624</v>
      </c>
      <c r="J142" s="2">
        <f t="shared" si="11"/>
        <v>2.3273109623692312</v>
      </c>
      <c r="K142" s="15"/>
    </row>
    <row r="143" spans="1:11" ht="15.75" customHeight="1">
      <c r="A143" s="23" t="s">
        <v>182</v>
      </c>
      <c r="B143" s="25">
        <v>386</v>
      </c>
      <c r="C143" s="23" t="s">
        <v>183</v>
      </c>
      <c r="D143" s="26">
        <v>7.4</v>
      </c>
      <c r="E143" s="26">
        <v>295.9665</v>
      </c>
      <c r="F143" s="26">
        <v>4036197</v>
      </c>
      <c r="G143" s="26">
        <v>100018.2</v>
      </c>
      <c r="H143" s="23" t="s">
        <v>127</v>
      </c>
      <c r="I143" s="2">
        <f t="shared" si="10"/>
        <v>17.449353801175331</v>
      </c>
      <c r="J143" s="2">
        <f t="shared" si="11"/>
        <v>8.7246769005876654</v>
      </c>
      <c r="K143" s="15"/>
    </row>
    <row r="144" spans="1:11" ht="15.75" customHeight="1">
      <c r="A144" s="23" t="s">
        <v>182</v>
      </c>
      <c r="B144" s="25">
        <v>389</v>
      </c>
      <c r="C144" s="23" t="s">
        <v>183</v>
      </c>
      <c r="D144" s="26">
        <v>21.4</v>
      </c>
      <c r="E144" s="26">
        <v>295.63650000000001</v>
      </c>
      <c r="F144" s="26">
        <v>4036199</v>
      </c>
      <c r="G144" s="26">
        <v>100016.7</v>
      </c>
      <c r="H144" s="23" t="s">
        <v>127</v>
      </c>
      <c r="I144" s="2">
        <f t="shared" si="10"/>
        <v>231.41350666618615</v>
      </c>
      <c r="J144" s="2">
        <f t="shared" si="11"/>
        <v>115.70675333309308</v>
      </c>
      <c r="K144" s="15"/>
    </row>
    <row r="145" spans="1:11" ht="15.75" customHeight="1">
      <c r="A145" s="23" t="s">
        <v>182</v>
      </c>
      <c r="B145" s="25">
        <v>390</v>
      </c>
      <c r="C145" s="23" t="s">
        <v>183</v>
      </c>
      <c r="D145" s="26">
        <v>18.399999999999999</v>
      </c>
      <c r="E145" s="26">
        <v>295.70409999999998</v>
      </c>
      <c r="F145" s="26">
        <v>4036203</v>
      </c>
      <c r="G145" s="26">
        <v>100019</v>
      </c>
      <c r="H145" s="23" t="s">
        <v>127</v>
      </c>
      <c r="I145" s="2">
        <f t="shared" si="10"/>
        <v>160.21937786994658</v>
      </c>
      <c r="J145" s="2">
        <f t="shared" si="11"/>
        <v>80.109688934973292</v>
      </c>
      <c r="K145" s="15"/>
    </row>
    <row r="146" spans="1:11" ht="15.75" customHeight="1">
      <c r="A146" s="23" t="s">
        <v>182</v>
      </c>
      <c r="B146" s="25">
        <v>391</v>
      </c>
      <c r="C146" s="23" t="s">
        <v>183</v>
      </c>
      <c r="D146" s="26">
        <v>32.1</v>
      </c>
      <c r="E146" s="26">
        <v>295.64170000000001</v>
      </c>
      <c r="F146" s="26">
        <v>4036206</v>
      </c>
      <c r="G146" s="26">
        <v>100018.8</v>
      </c>
      <c r="H146" s="23" t="s">
        <v>127</v>
      </c>
      <c r="I146" s="2">
        <f t="shared" si="10"/>
        <v>620.91198981033142</v>
      </c>
      <c r="J146" s="2">
        <f t="shared" si="11"/>
        <v>310.45599490516571</v>
      </c>
      <c r="K146" s="15"/>
    </row>
    <row r="147" spans="1:11" ht="15.75" customHeight="1">
      <c r="A147" s="23" t="s">
        <v>182</v>
      </c>
      <c r="B147" s="25">
        <v>393</v>
      </c>
      <c r="C147" s="23" t="s">
        <v>183</v>
      </c>
      <c r="D147" s="26">
        <v>3.6</v>
      </c>
      <c r="E147" s="26">
        <v>295.69159999999999</v>
      </c>
      <c r="F147" s="26">
        <v>4036210</v>
      </c>
      <c r="G147" s="26">
        <v>100020.1</v>
      </c>
      <c r="H147" s="23" t="s">
        <v>127</v>
      </c>
      <c r="I147" s="2">
        <f t="shared" si="10"/>
        <v>3.0202788652900239</v>
      </c>
      <c r="J147" s="2">
        <f t="shared" si="11"/>
        <v>1.5101394326450119</v>
      </c>
      <c r="K147" s="15"/>
    </row>
    <row r="148" spans="1:11" ht="15.75" customHeight="1">
      <c r="A148" s="23" t="s">
        <v>182</v>
      </c>
      <c r="B148" s="25">
        <v>394</v>
      </c>
      <c r="C148" s="23" t="s">
        <v>183</v>
      </c>
      <c r="D148" s="26">
        <v>5.0999999999999996</v>
      </c>
      <c r="E148" s="26">
        <v>296.54199999999997</v>
      </c>
      <c r="F148" s="26">
        <v>4036203</v>
      </c>
      <c r="G148" s="26">
        <v>100023.3</v>
      </c>
      <c r="H148" s="23" t="s">
        <v>127</v>
      </c>
      <c r="I148" s="2">
        <f t="shared" si="10"/>
        <v>7.0511965216852328</v>
      </c>
      <c r="J148" s="2">
        <f t="shared" si="11"/>
        <v>3.5255982608426164</v>
      </c>
      <c r="K148" s="15"/>
    </row>
    <row r="149" spans="1:11" ht="15.75" customHeight="1">
      <c r="A149" s="23" t="s">
        <v>182</v>
      </c>
      <c r="B149" s="25">
        <v>396</v>
      </c>
      <c r="C149" s="23" t="s">
        <v>183</v>
      </c>
      <c r="D149" s="26">
        <v>12.3</v>
      </c>
      <c r="E149" s="26">
        <v>296.51350000000002</v>
      </c>
      <c r="F149" s="26">
        <v>4036205</v>
      </c>
      <c r="G149" s="26">
        <v>100023.5</v>
      </c>
      <c r="H149" s="23" t="s">
        <v>127</v>
      </c>
      <c r="I149" s="2">
        <f t="shared" si="10"/>
        <v>60.109417382462595</v>
      </c>
      <c r="J149" s="2">
        <f t="shared" si="11"/>
        <v>30.054708691231298</v>
      </c>
      <c r="K149" s="15"/>
    </row>
    <row r="150" spans="1:11" ht="15.75" customHeight="1">
      <c r="A150" s="23" t="s">
        <v>182</v>
      </c>
      <c r="B150" s="25">
        <v>398</v>
      </c>
      <c r="C150" s="23" t="s">
        <v>183</v>
      </c>
      <c r="D150" s="26">
        <v>5.0999999999999996</v>
      </c>
      <c r="E150" s="26">
        <v>296.02010000000001</v>
      </c>
      <c r="F150" s="26">
        <v>4036211</v>
      </c>
      <c r="G150" s="26">
        <v>100021.7</v>
      </c>
      <c r="H150" s="23" t="s">
        <v>127</v>
      </c>
      <c r="I150" s="2">
        <f t="shared" si="10"/>
        <v>7.0511965216852328</v>
      </c>
      <c r="J150" s="2">
        <f t="shared" si="11"/>
        <v>3.5255982608426164</v>
      </c>
      <c r="K150" s="15"/>
    </row>
    <row r="151" spans="1:11" ht="15.75" customHeight="1">
      <c r="A151" s="23" t="s">
        <v>182</v>
      </c>
      <c r="B151" s="25">
        <v>400</v>
      </c>
      <c r="C151" s="23" t="s">
        <v>183</v>
      </c>
      <c r="D151" s="26">
        <v>19.100000000000001</v>
      </c>
      <c r="E151" s="26">
        <v>297.31509999999997</v>
      </c>
      <c r="F151" s="26">
        <v>4036211</v>
      </c>
      <c r="G151" s="26">
        <v>100028.9</v>
      </c>
      <c r="H151" s="23" t="s">
        <v>127</v>
      </c>
      <c r="I151" s="2">
        <f t="shared" si="10"/>
        <v>175.46355283510621</v>
      </c>
      <c r="J151" s="2">
        <f t="shared" si="11"/>
        <v>87.731776417553107</v>
      </c>
      <c r="K151" s="15"/>
    </row>
    <row r="152" spans="1:11" ht="15.75" customHeight="1">
      <c r="A152" s="23" t="s">
        <v>182</v>
      </c>
      <c r="B152" s="25">
        <v>401</v>
      </c>
      <c r="C152" s="23" t="s">
        <v>183</v>
      </c>
      <c r="D152" s="26">
        <v>4</v>
      </c>
      <c r="E152" s="26">
        <v>297.71140000000003</v>
      </c>
      <c r="F152" s="26">
        <v>4036189</v>
      </c>
      <c r="G152" s="26">
        <v>100032.5</v>
      </c>
      <c r="H152" s="23" t="s">
        <v>127</v>
      </c>
      <c r="I152" s="2">
        <f t="shared" si="10"/>
        <v>3.9032819849171698</v>
      </c>
      <c r="J152" s="2">
        <f t="shared" si="11"/>
        <v>1.9516409924585849</v>
      </c>
      <c r="K152" s="15"/>
    </row>
    <row r="153" spans="1:11" ht="15.75" customHeight="1">
      <c r="A153" s="23" t="s">
        <v>182</v>
      </c>
      <c r="B153" s="25">
        <v>403</v>
      </c>
      <c r="C153" s="23" t="s">
        <v>183</v>
      </c>
      <c r="D153" s="26">
        <v>11.6</v>
      </c>
      <c r="E153" s="26">
        <v>297.77890000000002</v>
      </c>
      <c r="F153" s="26">
        <v>4036191</v>
      </c>
      <c r="G153" s="26">
        <v>100032.6</v>
      </c>
      <c r="H153" s="23" t="s">
        <v>127</v>
      </c>
      <c r="I153" s="2">
        <f t="shared" si="10"/>
        <v>52.119367140305322</v>
      </c>
      <c r="J153" s="2">
        <f t="shared" si="11"/>
        <v>26.059683570152661</v>
      </c>
      <c r="K153" s="15"/>
    </row>
    <row r="154" spans="1:11" ht="15.75" customHeight="1">
      <c r="A154" s="23" t="s">
        <v>182</v>
      </c>
      <c r="B154" s="25">
        <v>404</v>
      </c>
      <c r="C154" s="23" t="s">
        <v>183</v>
      </c>
      <c r="D154" s="26">
        <v>6.3</v>
      </c>
      <c r="E154" s="26">
        <v>298.06009999999998</v>
      </c>
      <c r="F154" s="26">
        <v>4036195</v>
      </c>
      <c r="G154" s="26">
        <v>100034.1</v>
      </c>
      <c r="H154" s="23" t="s">
        <v>127</v>
      </c>
      <c r="I154" s="2">
        <f t="shared" si="10"/>
        <v>11.793705036194938</v>
      </c>
      <c r="J154" s="2">
        <f t="shared" si="11"/>
        <v>5.8968525180974689</v>
      </c>
      <c r="K154" s="15"/>
    </row>
    <row r="155" spans="1:11" ht="15.75" customHeight="1">
      <c r="A155" s="23" t="s">
        <v>182</v>
      </c>
      <c r="B155" s="25">
        <v>408</v>
      </c>
      <c r="C155" s="23" t="s">
        <v>183</v>
      </c>
      <c r="D155" s="26">
        <v>1.8</v>
      </c>
      <c r="E155" s="26">
        <v>297.7167</v>
      </c>
      <c r="F155" s="26">
        <v>4036192</v>
      </c>
      <c r="G155" s="26">
        <v>100031.8</v>
      </c>
      <c r="H155" s="23" t="s">
        <v>127</v>
      </c>
      <c r="I155" s="2">
        <f t="shared" si="10"/>
        <v>0.55883014880198978</v>
      </c>
      <c r="J155" s="2">
        <f t="shared" si="11"/>
        <v>0.27941507440099489</v>
      </c>
      <c r="K155" s="15"/>
    </row>
    <row r="156" spans="1:11" ht="15.75" customHeight="1">
      <c r="A156" s="23" t="s">
        <v>182</v>
      </c>
      <c r="B156" s="25">
        <v>411</v>
      </c>
      <c r="C156" s="23" t="s">
        <v>183</v>
      </c>
      <c r="D156" s="26">
        <v>3.7</v>
      </c>
      <c r="E156" s="26">
        <v>297.42739999999998</v>
      </c>
      <c r="F156" s="26">
        <v>4036184</v>
      </c>
      <c r="G156" s="26">
        <v>100025.4</v>
      </c>
      <c r="H156" s="23" t="s">
        <v>127</v>
      </c>
      <c r="I156" s="2">
        <f t="shared" si="10"/>
        <v>3.2285843182473828</v>
      </c>
      <c r="J156" s="2">
        <f t="shared" si="11"/>
        <v>1.6142921591236914</v>
      </c>
      <c r="K156" s="15"/>
    </row>
    <row r="157" spans="1:11" ht="15.75" customHeight="1">
      <c r="A157" s="23" t="s">
        <v>182</v>
      </c>
      <c r="B157" s="25">
        <v>412</v>
      </c>
      <c r="C157" s="23" t="s">
        <v>183</v>
      </c>
      <c r="D157" s="26">
        <v>14</v>
      </c>
      <c r="E157" s="26">
        <v>297.36</v>
      </c>
      <c r="F157" s="26">
        <v>4036184</v>
      </c>
      <c r="G157" s="26">
        <v>100023.8</v>
      </c>
      <c r="H157" s="23" t="s">
        <v>127</v>
      </c>
      <c r="I157" s="2">
        <f t="shared" si="10"/>
        <v>82.375935696908641</v>
      </c>
      <c r="J157" s="2">
        <f t="shared" si="11"/>
        <v>41.187967848454321</v>
      </c>
      <c r="K157" s="15"/>
    </row>
    <row r="158" spans="1:11" ht="15.75" customHeight="1">
      <c r="A158" s="23" t="s">
        <v>182</v>
      </c>
      <c r="B158" s="25">
        <v>413</v>
      </c>
      <c r="C158" s="23" t="s">
        <v>183</v>
      </c>
      <c r="D158" s="26">
        <v>13.8</v>
      </c>
      <c r="E158" s="26">
        <v>297.65769999999998</v>
      </c>
      <c r="F158" s="26">
        <v>4036181</v>
      </c>
      <c r="G158" s="26">
        <v>100025</v>
      </c>
      <c r="H158" s="23" t="s">
        <v>127</v>
      </c>
      <c r="I158" s="2">
        <f t="shared" si="10"/>
        <v>79.540655990085</v>
      </c>
      <c r="J158" s="2">
        <f t="shared" si="11"/>
        <v>39.7703279950425</v>
      </c>
      <c r="K158" s="15"/>
    </row>
    <row r="159" spans="1:11" ht="15.75" customHeight="1">
      <c r="A159" s="23" t="s">
        <v>182</v>
      </c>
      <c r="B159" s="25">
        <v>414</v>
      </c>
      <c r="C159" s="23" t="s">
        <v>183</v>
      </c>
      <c r="D159" s="26">
        <v>9.9</v>
      </c>
      <c r="E159" s="26">
        <v>297.79109999999997</v>
      </c>
      <c r="F159" s="26">
        <v>4036179</v>
      </c>
      <c r="G159" s="26">
        <v>100024.9</v>
      </c>
      <c r="H159" s="23" t="s">
        <v>127</v>
      </c>
      <c r="I159" s="2">
        <f t="shared" si="10"/>
        <v>35.438121024365785</v>
      </c>
      <c r="J159" s="2">
        <f t="shared" si="11"/>
        <v>17.719060512182892</v>
      </c>
      <c r="K159" s="15"/>
    </row>
    <row r="160" spans="1:11" ht="15.75" customHeight="1">
      <c r="A160" s="23" t="s">
        <v>182</v>
      </c>
      <c r="B160" s="25">
        <v>415</v>
      </c>
      <c r="C160" s="23" t="s">
        <v>183</v>
      </c>
      <c r="D160" s="26">
        <v>8.5</v>
      </c>
      <c r="E160" s="26">
        <v>297.82900000000001</v>
      </c>
      <c r="F160" s="26">
        <v>4036179</v>
      </c>
      <c r="G160" s="26">
        <v>100021.8</v>
      </c>
      <c r="H160" s="23" t="s">
        <v>127</v>
      </c>
      <c r="I160" s="2">
        <f t="shared" si="10"/>
        <v>24.450460624288471</v>
      </c>
      <c r="J160" s="2">
        <f t="shared" si="11"/>
        <v>12.225230312144236</v>
      </c>
      <c r="K160" s="15"/>
    </row>
    <row r="161" spans="1:11" ht="15.75" customHeight="1">
      <c r="A161" s="23" t="s">
        <v>182</v>
      </c>
      <c r="B161" s="25">
        <v>416</v>
      </c>
      <c r="C161" s="23" t="s">
        <v>183</v>
      </c>
      <c r="D161" s="26">
        <v>2.5</v>
      </c>
      <c r="E161" s="26">
        <v>297.7955</v>
      </c>
      <c r="F161" s="26">
        <v>4036180</v>
      </c>
      <c r="G161" s="26">
        <v>100023</v>
      </c>
      <c r="H161" s="23" t="s">
        <v>127</v>
      </c>
      <c r="I161" s="2">
        <f t="shared" si="10"/>
        <v>1.2432574357952544</v>
      </c>
      <c r="J161" s="2">
        <f t="shared" si="11"/>
        <v>0.62162871789762719</v>
      </c>
      <c r="K161" s="15"/>
    </row>
    <row r="162" spans="1:11" ht="15.75" customHeight="1">
      <c r="A162" s="23" t="s">
        <v>182</v>
      </c>
      <c r="B162" s="25">
        <v>417</v>
      </c>
      <c r="C162" s="23" t="s">
        <v>183</v>
      </c>
      <c r="D162" s="26">
        <v>2.2999999999999998</v>
      </c>
      <c r="E162" s="26">
        <v>297.81889999999999</v>
      </c>
      <c r="F162" s="26">
        <v>4036178</v>
      </c>
      <c r="G162" s="26">
        <v>100022.6</v>
      </c>
      <c r="H162" s="23" t="s">
        <v>127</v>
      </c>
      <c r="I162" s="2">
        <f t="shared" si="10"/>
        <v>1.0148769636309225</v>
      </c>
      <c r="J162" s="2">
        <f t="shared" si="11"/>
        <v>0.50743848181546125</v>
      </c>
      <c r="K162" s="15"/>
    </row>
    <row r="163" spans="1:11" ht="15.75" customHeight="1">
      <c r="A163" s="23" t="s">
        <v>182</v>
      </c>
      <c r="B163" s="25">
        <v>423</v>
      </c>
      <c r="C163" s="23" t="s">
        <v>183</v>
      </c>
      <c r="D163" s="26">
        <v>2.8</v>
      </c>
      <c r="E163" s="26">
        <v>297.64890000000003</v>
      </c>
      <c r="F163" s="26">
        <v>4036182</v>
      </c>
      <c r="G163" s="26">
        <v>100027.9</v>
      </c>
      <c r="H163" s="23" t="s">
        <v>127</v>
      </c>
      <c r="I163" s="2">
        <f t="shared" si="10"/>
        <v>1.6382024691018326</v>
      </c>
      <c r="J163" s="2">
        <f t="shared" si="11"/>
        <v>0.81910123455091632</v>
      </c>
      <c r="K163" s="15"/>
    </row>
    <row r="164" spans="1:11" ht="15.75" customHeight="1">
      <c r="A164" s="23" t="s">
        <v>182</v>
      </c>
      <c r="B164" s="25">
        <v>425</v>
      </c>
      <c r="C164" s="23" t="s">
        <v>183</v>
      </c>
      <c r="D164" s="26">
        <v>6.3</v>
      </c>
      <c r="E164" s="26">
        <v>297.54570000000001</v>
      </c>
      <c r="F164" s="26">
        <v>4036184</v>
      </c>
      <c r="G164" s="26">
        <v>100031.1</v>
      </c>
      <c r="H164" s="23" t="s">
        <v>127</v>
      </c>
      <c r="I164" s="2">
        <f t="shared" si="10"/>
        <v>11.793705036194938</v>
      </c>
      <c r="J164" s="2">
        <f t="shared" si="11"/>
        <v>5.8968525180974689</v>
      </c>
      <c r="K164" s="15"/>
    </row>
    <row r="165" spans="1:11" ht="15.75" customHeight="1">
      <c r="A165" s="23" t="s">
        <v>182</v>
      </c>
      <c r="B165" s="25">
        <v>426</v>
      </c>
      <c r="C165" s="23" t="s">
        <v>183</v>
      </c>
      <c r="D165" s="26">
        <v>4.7</v>
      </c>
      <c r="E165" s="26">
        <v>297.52910000000003</v>
      </c>
      <c r="F165" s="26">
        <v>4036185</v>
      </c>
      <c r="G165" s="26">
        <v>100031.4</v>
      </c>
      <c r="H165" s="23" t="s">
        <v>127</v>
      </c>
      <c r="I165" s="2">
        <f t="shared" si="10"/>
        <v>5.7798438035768385</v>
      </c>
      <c r="J165" s="2">
        <f t="shared" si="11"/>
        <v>2.8899219017884192</v>
      </c>
      <c r="K165" s="15"/>
    </row>
    <row r="166" spans="1:11" ht="15.75" customHeight="1">
      <c r="A166" s="23" t="s">
        <v>182</v>
      </c>
      <c r="B166" s="25">
        <v>428</v>
      </c>
      <c r="C166" s="23" t="s">
        <v>183</v>
      </c>
      <c r="D166" s="26">
        <v>21.6</v>
      </c>
      <c r="E166" s="26">
        <v>295.34809999999999</v>
      </c>
      <c r="F166" s="26">
        <v>4036192</v>
      </c>
      <c r="G166" s="26">
        <v>100004.7</v>
      </c>
      <c r="H166" s="23" t="s">
        <v>127</v>
      </c>
      <c r="I166" s="2">
        <f t="shared" si="10"/>
        <v>236.71338578685436</v>
      </c>
      <c r="J166" s="2">
        <f t="shared" si="11"/>
        <v>118.35669289342718</v>
      </c>
      <c r="K166" s="15"/>
    </row>
    <row r="167" spans="1:11" ht="15.75" customHeight="1">
      <c r="A167" s="23" t="s">
        <v>182</v>
      </c>
      <c r="B167" s="25">
        <v>430</v>
      </c>
      <c r="C167" s="23" t="s">
        <v>183</v>
      </c>
      <c r="D167" s="26">
        <v>7</v>
      </c>
      <c r="E167" s="26">
        <v>295.84969999999998</v>
      </c>
      <c r="F167" s="26">
        <v>4036190</v>
      </c>
      <c r="G167" s="26">
        <v>100005.1</v>
      </c>
      <c r="H167" s="23" t="s">
        <v>127</v>
      </c>
      <c r="I167" s="2">
        <f t="shared" si="10"/>
        <v>15.241690736655254</v>
      </c>
      <c r="J167" s="2">
        <f t="shared" si="11"/>
        <v>7.6208453683276272</v>
      </c>
      <c r="K167" s="15"/>
    </row>
    <row r="168" spans="1:11" ht="15.75" customHeight="1">
      <c r="A168" s="23" t="s">
        <v>182</v>
      </c>
      <c r="B168" s="25">
        <v>431</v>
      </c>
      <c r="C168" s="23" t="s">
        <v>183</v>
      </c>
      <c r="D168" s="26">
        <v>10.199999999999999</v>
      </c>
      <c r="E168" s="26">
        <v>296.20519999999999</v>
      </c>
      <c r="F168" s="26">
        <v>4036186</v>
      </c>
      <c r="G168" s="26">
        <v>100004</v>
      </c>
      <c r="H168" s="23" t="s">
        <v>127</v>
      </c>
      <c r="I168" s="2">
        <f t="shared" si="10"/>
        <v>38.109217756249691</v>
      </c>
      <c r="J168" s="2">
        <f t="shared" si="11"/>
        <v>19.054608878124846</v>
      </c>
      <c r="K168" s="15"/>
    </row>
    <row r="169" spans="1:11" ht="15.75" customHeight="1">
      <c r="A169" s="23" t="s">
        <v>182</v>
      </c>
      <c r="B169" s="25">
        <v>433</v>
      </c>
      <c r="C169" s="23" t="s">
        <v>183</v>
      </c>
      <c r="D169" s="26">
        <v>13.5</v>
      </c>
      <c r="E169" s="26">
        <v>296.1352</v>
      </c>
      <c r="F169" s="26">
        <v>4036187</v>
      </c>
      <c r="G169" s="26">
        <v>100006.39999999999</v>
      </c>
      <c r="H169" s="23" t="s">
        <v>127</v>
      </c>
      <c r="I169" s="2">
        <f t="shared" si="10"/>
        <v>75.396980840476616</v>
      </c>
      <c r="J169" s="2">
        <f t="shared" si="11"/>
        <v>37.698490420238308</v>
      </c>
      <c r="K169" s="15"/>
    </row>
    <row r="170" spans="1:11" ht="15.75" customHeight="1">
      <c r="A170" s="23" t="s">
        <v>182</v>
      </c>
      <c r="B170" s="25">
        <v>435</v>
      </c>
      <c r="C170" s="23" t="s">
        <v>183</v>
      </c>
      <c r="D170" s="26">
        <v>3.8</v>
      </c>
      <c r="E170" s="26">
        <v>295.78489999999999</v>
      </c>
      <c r="F170" s="26">
        <v>4036190</v>
      </c>
      <c r="G170" s="26">
        <v>100006.3</v>
      </c>
      <c r="H170" s="23" t="s">
        <v>127</v>
      </c>
      <c r="I170" s="2">
        <f t="shared" si="10"/>
        <v>3.4451229617346302</v>
      </c>
      <c r="J170" s="2">
        <f t="shared" si="11"/>
        <v>1.7225614808673151</v>
      </c>
      <c r="K170" s="15"/>
    </row>
    <row r="171" spans="1:11" ht="15.75" customHeight="1">
      <c r="A171" s="23" t="s">
        <v>182</v>
      </c>
      <c r="B171" s="25">
        <v>438</v>
      </c>
      <c r="C171" s="23" t="s">
        <v>183</v>
      </c>
      <c r="D171" s="26">
        <v>3</v>
      </c>
      <c r="E171" s="26">
        <v>296.23770000000002</v>
      </c>
      <c r="F171" s="26">
        <v>4036186</v>
      </c>
      <c r="G171" s="26">
        <v>100007.8</v>
      </c>
      <c r="H171" s="23" t="s">
        <v>127</v>
      </c>
      <c r="I171" s="2">
        <f t="shared" si="10"/>
        <v>1.9377781496980191</v>
      </c>
      <c r="J171" s="2">
        <f t="shared" si="11"/>
        <v>0.96888907484900955</v>
      </c>
      <c r="K171" s="15"/>
    </row>
    <row r="172" spans="1:11" ht="15.75" customHeight="1">
      <c r="A172" s="23" t="s">
        <v>182</v>
      </c>
      <c r="B172" s="25">
        <v>439</v>
      </c>
      <c r="C172" s="23" t="s">
        <v>183</v>
      </c>
      <c r="D172" s="26">
        <v>5.0999999999999996</v>
      </c>
      <c r="E172" s="26">
        <v>296.39620000000002</v>
      </c>
      <c r="F172" s="26">
        <v>4036185</v>
      </c>
      <c r="G172" s="26">
        <v>100008.5</v>
      </c>
      <c r="H172" s="23" t="s">
        <v>127</v>
      </c>
      <c r="I172" s="2">
        <f t="shared" si="10"/>
        <v>7.0511965216852328</v>
      </c>
      <c r="J172" s="2">
        <f t="shared" si="11"/>
        <v>3.5255982608426164</v>
      </c>
      <c r="K172" s="15"/>
    </row>
    <row r="173" spans="1:11" ht="15.75" customHeight="1">
      <c r="A173" s="23" t="s">
        <v>182</v>
      </c>
      <c r="B173" s="25">
        <v>440</v>
      </c>
      <c r="C173" s="23" t="s">
        <v>183</v>
      </c>
      <c r="D173" s="26">
        <v>4.8</v>
      </c>
      <c r="E173" s="26">
        <v>296.43380000000002</v>
      </c>
      <c r="F173" s="26">
        <v>4036185</v>
      </c>
      <c r="G173" s="26">
        <v>100008.9</v>
      </c>
      <c r="H173" s="23" t="s">
        <v>127</v>
      </c>
      <c r="I173" s="2">
        <f t="shared" si="10"/>
        <v>6.0837718116234356</v>
      </c>
      <c r="J173" s="2">
        <f t="shared" si="11"/>
        <v>3.0418859058117178</v>
      </c>
      <c r="K173" s="15"/>
    </row>
    <row r="174" spans="1:11" ht="15.75" customHeight="1">
      <c r="A174" s="23" t="s">
        <v>182</v>
      </c>
      <c r="B174" s="25">
        <v>445</v>
      </c>
      <c r="C174" s="23" t="s">
        <v>183</v>
      </c>
      <c r="D174" s="26">
        <v>7.9</v>
      </c>
      <c r="E174" s="26">
        <v>295.83030000000002</v>
      </c>
      <c r="F174" s="26">
        <v>4036194</v>
      </c>
      <c r="G174" s="26">
        <v>100013</v>
      </c>
      <c r="H174" s="23" t="s">
        <v>127</v>
      </c>
      <c r="I174" s="2">
        <f t="shared" si="10"/>
        <v>20.459704735392709</v>
      </c>
      <c r="J174" s="2">
        <f t="shared" si="11"/>
        <v>10.229852367696354</v>
      </c>
      <c r="K174" s="15"/>
    </row>
    <row r="175" spans="1:11" ht="15.75" customHeight="1">
      <c r="A175" s="23" t="s">
        <v>182</v>
      </c>
      <c r="B175" s="25">
        <v>448</v>
      </c>
      <c r="C175" s="23" t="s">
        <v>183</v>
      </c>
      <c r="D175" s="26">
        <v>11.5</v>
      </c>
      <c r="E175" s="26">
        <v>295.56270000000001</v>
      </c>
      <c r="F175" s="26">
        <v>4036199</v>
      </c>
      <c r="G175" s="26">
        <v>100015</v>
      </c>
      <c r="H175" s="23" t="s">
        <v>127</v>
      </c>
      <c r="I175" s="2">
        <f t="shared" si="10"/>
        <v>51.03242186063266</v>
      </c>
      <c r="J175" s="2">
        <f t="shared" si="11"/>
        <v>25.51621093031633</v>
      </c>
      <c r="K175" s="15"/>
    </row>
    <row r="176" spans="1:11" ht="15.75" customHeight="1">
      <c r="A176" s="23" t="s">
        <v>182</v>
      </c>
      <c r="B176" s="25">
        <v>449</v>
      </c>
      <c r="C176" s="23" t="s">
        <v>183</v>
      </c>
      <c r="D176" s="26">
        <v>25.8</v>
      </c>
      <c r="E176" s="26">
        <v>295.5077</v>
      </c>
      <c r="F176" s="26">
        <v>4036199</v>
      </c>
      <c r="G176" s="26">
        <v>100014.5</v>
      </c>
      <c r="H176" s="23" t="s">
        <v>127</v>
      </c>
      <c r="I176" s="2">
        <f t="shared" si="10"/>
        <v>364.80449802994127</v>
      </c>
      <c r="J176" s="2">
        <f t="shared" si="11"/>
        <v>182.40224901497064</v>
      </c>
      <c r="K176" s="15"/>
    </row>
    <row r="177" spans="1:11" ht="15.75" customHeight="1">
      <c r="A177" s="23" t="s">
        <v>182</v>
      </c>
      <c r="B177" s="25">
        <v>451</v>
      </c>
      <c r="C177" s="23" t="s">
        <v>183</v>
      </c>
      <c r="D177" s="26">
        <v>4.5999999999999996</v>
      </c>
      <c r="E177" s="26">
        <v>294.6078</v>
      </c>
      <c r="F177" s="26">
        <v>4036210</v>
      </c>
      <c r="G177" s="26">
        <v>100010.9</v>
      </c>
      <c r="H177" s="23" t="s">
        <v>127</v>
      </c>
      <c r="I177" s="2">
        <f t="shared" si="10"/>
        <v>5.4850502441490203</v>
      </c>
      <c r="J177" s="2">
        <f t="shared" si="11"/>
        <v>2.7425251220745102</v>
      </c>
      <c r="K177" s="15"/>
    </row>
    <row r="178" spans="1:11" ht="15.75" customHeight="1">
      <c r="A178" s="23" t="s">
        <v>182</v>
      </c>
      <c r="B178" s="25">
        <v>452</v>
      </c>
      <c r="C178" s="23" t="s">
        <v>183</v>
      </c>
      <c r="D178" s="26">
        <v>5.8</v>
      </c>
      <c r="E178" s="26">
        <v>294.50490000000002</v>
      </c>
      <c r="F178" s="26">
        <v>4036209</v>
      </c>
      <c r="G178" s="26">
        <v>100010.6</v>
      </c>
      <c r="H178" s="23" t="s">
        <v>127</v>
      </c>
      <c r="I178" s="2">
        <f t="shared" si="10"/>
        <v>9.6434385676123728</v>
      </c>
      <c r="J178" s="2">
        <f t="shared" si="11"/>
        <v>4.8217192838061864</v>
      </c>
      <c r="K178" s="15"/>
    </row>
    <row r="179" spans="1:11" ht="15.75" customHeight="1">
      <c r="A179" s="23" t="s">
        <v>182</v>
      </c>
      <c r="B179" s="25">
        <v>453</v>
      </c>
      <c r="C179" s="23" t="s">
        <v>183</v>
      </c>
      <c r="D179" s="26">
        <v>4.5</v>
      </c>
      <c r="E179" s="26">
        <v>295.00119999999998</v>
      </c>
      <c r="F179" s="26">
        <v>4036208</v>
      </c>
      <c r="G179" s="26">
        <v>100013.9</v>
      </c>
      <c r="H179" s="23" t="s">
        <v>127</v>
      </c>
      <c r="I179" s="2">
        <f t="shared" si="10"/>
        <v>5.1993062292408903</v>
      </c>
      <c r="J179" s="2">
        <f t="shared" si="11"/>
        <v>2.5996531146204451</v>
      </c>
      <c r="K179" s="15"/>
    </row>
    <row r="180" spans="1:11" ht="15.75" customHeight="1">
      <c r="A180" s="23" t="s">
        <v>182</v>
      </c>
      <c r="B180" s="25">
        <v>454</v>
      </c>
      <c r="C180" s="23" t="s">
        <v>183</v>
      </c>
      <c r="D180" s="26">
        <v>4.5</v>
      </c>
      <c r="E180" s="26">
        <v>295.16390000000001</v>
      </c>
      <c r="F180" s="26">
        <v>4036207</v>
      </c>
      <c r="G180" s="26">
        <v>100014.9</v>
      </c>
      <c r="H180" s="23" t="s">
        <v>127</v>
      </c>
      <c r="I180" s="2">
        <f t="shared" si="10"/>
        <v>5.1993062292408903</v>
      </c>
      <c r="J180" s="2">
        <f t="shared" si="11"/>
        <v>2.5996531146204451</v>
      </c>
      <c r="K180" s="15"/>
    </row>
    <row r="181" spans="1:11" ht="15.75" customHeight="1">
      <c r="A181" s="23" t="s">
        <v>182</v>
      </c>
      <c r="B181" s="25">
        <v>455</v>
      </c>
      <c r="C181" s="23" t="s">
        <v>183</v>
      </c>
      <c r="D181" s="26">
        <v>4.7</v>
      </c>
      <c r="E181" s="26">
        <v>295.1087</v>
      </c>
      <c r="F181" s="26">
        <v>4036205</v>
      </c>
      <c r="G181" s="26">
        <v>100014.3</v>
      </c>
      <c r="H181" s="23" t="s">
        <v>127</v>
      </c>
      <c r="I181" s="2">
        <f t="shared" si="10"/>
        <v>5.7798438035768385</v>
      </c>
      <c r="J181" s="2">
        <f t="shared" si="11"/>
        <v>2.8899219017884192</v>
      </c>
      <c r="K181" s="15"/>
    </row>
    <row r="182" spans="1:11" ht="15.75" customHeight="1">
      <c r="A182" s="23" t="s">
        <v>182</v>
      </c>
      <c r="B182" s="25">
        <v>455.1</v>
      </c>
      <c r="C182" s="23" t="s">
        <v>183</v>
      </c>
      <c r="D182" s="26">
        <v>10.1</v>
      </c>
      <c r="E182" s="26">
        <v>295.1087</v>
      </c>
      <c r="F182" s="26">
        <v>4036205</v>
      </c>
      <c r="G182" s="26">
        <v>100014.3</v>
      </c>
      <c r="H182" s="23" t="s">
        <v>127</v>
      </c>
      <c r="I182" s="2">
        <f t="shared" si="10"/>
        <v>37.206137295345158</v>
      </c>
      <c r="J182" s="2">
        <f t="shared" si="11"/>
        <v>18.603068647672579</v>
      </c>
      <c r="K182" s="15"/>
    </row>
    <row r="183" spans="1:11" ht="15.75" customHeight="1">
      <c r="A183" s="23" t="s">
        <v>182</v>
      </c>
      <c r="B183" s="25">
        <v>465</v>
      </c>
      <c r="C183" s="23" t="s">
        <v>183</v>
      </c>
      <c r="D183" s="26">
        <v>8</v>
      </c>
      <c r="E183" s="26">
        <v>295.38589999999999</v>
      </c>
      <c r="F183" s="26">
        <v>4036220</v>
      </c>
      <c r="G183" s="26">
        <v>100012.8</v>
      </c>
      <c r="H183" s="23" t="s">
        <v>127</v>
      </c>
      <c r="I183" s="2">
        <f t="shared" si="10"/>
        <v>21.095855528885963</v>
      </c>
      <c r="J183" s="2">
        <f t="shared" si="11"/>
        <v>10.547927764442981</v>
      </c>
      <c r="K183" s="15"/>
    </row>
    <row r="184" spans="1:11" ht="15.75" customHeight="1">
      <c r="A184" s="23" t="s">
        <v>182</v>
      </c>
      <c r="B184" s="25">
        <v>466</v>
      </c>
      <c r="C184" s="23" t="s">
        <v>183</v>
      </c>
      <c r="D184" s="26">
        <v>2.5</v>
      </c>
      <c r="E184" s="26">
        <v>295.19049999999999</v>
      </c>
      <c r="F184" s="26">
        <v>4036219</v>
      </c>
      <c r="G184" s="26">
        <v>100013</v>
      </c>
      <c r="H184" s="23" t="s">
        <v>127</v>
      </c>
      <c r="I184" s="2">
        <f t="shared" si="10"/>
        <v>1.2432574357952544</v>
      </c>
      <c r="J184" s="2">
        <f t="shared" si="11"/>
        <v>0.62162871789762719</v>
      </c>
      <c r="K184" s="15"/>
    </row>
    <row r="185" spans="1:11" ht="15.75" customHeight="1">
      <c r="A185" s="23" t="s">
        <v>182</v>
      </c>
      <c r="B185" s="25">
        <v>471</v>
      </c>
      <c r="C185" s="23" t="s">
        <v>183</v>
      </c>
      <c r="D185" s="26">
        <v>10.5</v>
      </c>
      <c r="E185" s="26">
        <v>296.03989999999999</v>
      </c>
      <c r="F185" s="26">
        <v>4036217</v>
      </c>
      <c r="G185" s="26">
        <v>100019.8</v>
      </c>
      <c r="H185" s="23" t="s">
        <v>127</v>
      </c>
      <c r="I185" s="2">
        <f t="shared" si="10"/>
        <v>40.895402605094134</v>
      </c>
      <c r="J185" s="2">
        <f t="shared" si="11"/>
        <v>20.447701302547067</v>
      </c>
      <c r="K185" s="15"/>
    </row>
    <row r="186" spans="1:11" ht="15.75" customHeight="1">
      <c r="A186" s="23" t="s">
        <v>182</v>
      </c>
      <c r="B186" s="25">
        <v>483</v>
      </c>
      <c r="C186" s="23" t="s">
        <v>183</v>
      </c>
      <c r="D186" s="26">
        <v>14.5</v>
      </c>
      <c r="E186" s="26">
        <v>296.53230000000002</v>
      </c>
      <c r="F186" s="26">
        <v>4036228</v>
      </c>
      <c r="G186" s="26">
        <v>100024.6</v>
      </c>
      <c r="H186" s="23" t="s">
        <v>127</v>
      </c>
      <c r="I186" s="2">
        <f t="shared" si="10"/>
        <v>89.721698665285629</v>
      </c>
      <c r="J186" s="2">
        <f t="shared" si="11"/>
        <v>44.860849332642815</v>
      </c>
      <c r="K186" s="15"/>
    </row>
    <row r="187" spans="1:11" ht="15.75" customHeight="1">
      <c r="A187" s="23" t="s">
        <v>182</v>
      </c>
      <c r="B187" s="25">
        <v>497</v>
      </c>
      <c r="C187" s="23" t="s">
        <v>183</v>
      </c>
      <c r="D187" s="26">
        <v>12.2</v>
      </c>
      <c r="E187" s="26">
        <v>296.83080000000001</v>
      </c>
      <c r="F187" s="26">
        <v>4036268</v>
      </c>
      <c r="G187" s="26">
        <v>100028.4</v>
      </c>
      <c r="H187" s="23" t="s">
        <v>127</v>
      </c>
      <c r="I187" s="2">
        <f t="shared" si="10"/>
        <v>58.926764529733738</v>
      </c>
      <c r="J187" s="2">
        <f t="shared" si="11"/>
        <v>29.463382264866869</v>
      </c>
      <c r="K187" s="15"/>
    </row>
    <row r="188" spans="1:11" ht="15.75" customHeight="1">
      <c r="A188" s="23" t="s">
        <v>182</v>
      </c>
      <c r="B188" s="25">
        <v>506</v>
      </c>
      <c r="C188" s="23" t="s">
        <v>183</v>
      </c>
      <c r="D188" s="26">
        <v>22.1</v>
      </c>
      <c r="E188" s="26">
        <v>297.33760000000001</v>
      </c>
      <c r="F188" s="26">
        <v>4036220</v>
      </c>
      <c r="G188" s="26">
        <v>100031.5</v>
      </c>
      <c r="H188" s="23" t="s">
        <v>127</v>
      </c>
      <c r="I188" s="2">
        <f t="shared" si="10"/>
        <v>250.27367388710312</v>
      </c>
      <c r="J188" s="2">
        <f t="shared" si="11"/>
        <v>125.13683694355156</v>
      </c>
      <c r="K188" s="15"/>
    </row>
    <row r="189" spans="1:11" ht="15.75" customHeight="1">
      <c r="A189" s="23" t="s">
        <v>182</v>
      </c>
      <c r="B189" s="25">
        <v>508</v>
      </c>
      <c r="C189" s="23" t="s">
        <v>183</v>
      </c>
      <c r="D189" s="26">
        <v>8.8000000000000007</v>
      </c>
      <c r="E189" s="26">
        <v>297.16320000000002</v>
      </c>
      <c r="F189" s="26">
        <v>4036222</v>
      </c>
      <c r="G189" s="26">
        <v>100030.5</v>
      </c>
      <c r="H189" s="23" t="s">
        <v>127</v>
      </c>
      <c r="I189" s="2">
        <f t="shared" si="10"/>
        <v>26.60450707746007</v>
      </c>
      <c r="J189" s="2">
        <f t="shared" si="11"/>
        <v>13.302253538730035</v>
      </c>
      <c r="K189" s="15"/>
    </row>
    <row r="190" spans="1:11" ht="15.75" customHeight="1">
      <c r="A190" s="23" t="s">
        <v>182</v>
      </c>
      <c r="B190" s="25">
        <v>510</v>
      </c>
      <c r="C190" s="23" t="s">
        <v>183</v>
      </c>
      <c r="D190" s="26">
        <v>11.6</v>
      </c>
      <c r="E190" s="26">
        <v>297.00130000000001</v>
      </c>
      <c r="F190" s="26">
        <v>4036227</v>
      </c>
      <c r="G190" s="26">
        <v>100031.9</v>
      </c>
      <c r="H190" s="23" t="s">
        <v>127</v>
      </c>
      <c r="I190" s="2">
        <f t="shared" si="10"/>
        <v>52.119367140305322</v>
      </c>
      <c r="J190" s="2">
        <f t="shared" si="11"/>
        <v>26.059683570152661</v>
      </c>
      <c r="K190" s="15"/>
    </row>
    <row r="191" spans="1:11" ht="15.75" customHeight="1">
      <c r="A191" s="23" t="s">
        <v>182</v>
      </c>
      <c r="B191" s="25">
        <v>512</v>
      </c>
      <c r="C191" s="23" t="s">
        <v>183</v>
      </c>
      <c r="D191" s="26">
        <v>12.9</v>
      </c>
      <c r="E191" s="26">
        <v>296.9101</v>
      </c>
      <c r="F191" s="26">
        <v>4036231</v>
      </c>
      <c r="G191" s="26">
        <v>100030.5</v>
      </c>
      <c r="H191" s="23" t="s">
        <v>127</v>
      </c>
      <c r="I191" s="2">
        <f t="shared" si="10"/>
        <v>67.498320853935752</v>
      </c>
      <c r="J191" s="2">
        <f t="shared" si="11"/>
        <v>33.749160426967876</v>
      </c>
      <c r="K191" s="15"/>
    </row>
    <row r="192" spans="1:11" ht="15.75" customHeight="1">
      <c r="A192" s="23" t="s">
        <v>182</v>
      </c>
      <c r="B192" s="25">
        <v>514</v>
      </c>
      <c r="C192" s="23" t="s">
        <v>183</v>
      </c>
      <c r="D192" s="26">
        <v>2</v>
      </c>
      <c r="E192" s="26">
        <v>297.28300000000002</v>
      </c>
      <c r="F192" s="26">
        <v>4036237</v>
      </c>
      <c r="G192" s="26">
        <v>100034.5</v>
      </c>
      <c r="H192" s="23" t="s">
        <v>127</v>
      </c>
      <c r="I192" s="2">
        <f t="shared" si="10"/>
        <v>0.72220869321546233</v>
      </c>
      <c r="J192" s="2">
        <f t="shared" si="11"/>
        <v>0.36110434660773116</v>
      </c>
      <c r="K192" s="15"/>
    </row>
    <row r="193" spans="1:11" ht="15.75" customHeight="1">
      <c r="A193" s="23" t="s">
        <v>182</v>
      </c>
      <c r="B193" s="25">
        <v>515</v>
      </c>
      <c r="C193" s="23" t="s">
        <v>183</v>
      </c>
      <c r="D193" s="26">
        <v>2.8</v>
      </c>
      <c r="E193" s="26">
        <v>297.28019999999998</v>
      </c>
      <c r="F193" s="26">
        <v>4036241</v>
      </c>
      <c r="G193" s="26">
        <v>100030.5</v>
      </c>
      <c r="H193" s="23" t="s">
        <v>127</v>
      </c>
      <c r="I193" s="2">
        <f t="shared" si="10"/>
        <v>1.6382024691018326</v>
      </c>
      <c r="J193" s="2">
        <f t="shared" si="11"/>
        <v>0.81910123455091632</v>
      </c>
      <c r="K193" s="15"/>
    </row>
    <row r="194" spans="1:11" ht="15.75" customHeight="1">
      <c r="A194" s="23" t="s">
        <v>182</v>
      </c>
      <c r="B194" s="25">
        <v>517</v>
      </c>
      <c r="C194" s="23" t="s">
        <v>183</v>
      </c>
      <c r="D194" s="26">
        <v>3.4</v>
      </c>
      <c r="E194" s="26">
        <v>297.39010000000002</v>
      </c>
      <c r="F194" s="26">
        <v>4036239</v>
      </c>
      <c r="G194" s="26">
        <v>100036.5</v>
      </c>
      <c r="H194" s="23" t="s">
        <v>127</v>
      </c>
      <c r="I194" s="2">
        <f t="shared" si="10"/>
        <v>2.6279764927297311</v>
      </c>
      <c r="J194" s="2">
        <f t="shared" si="11"/>
        <v>1.3139882463648656</v>
      </c>
      <c r="K194" s="15"/>
    </row>
    <row r="195" spans="1:11" ht="15.75" customHeight="1">
      <c r="A195" s="23" t="s">
        <v>182</v>
      </c>
      <c r="B195" s="25">
        <v>556</v>
      </c>
      <c r="C195" s="23" t="s">
        <v>183</v>
      </c>
      <c r="D195" s="26">
        <v>10.5</v>
      </c>
      <c r="E195" s="26">
        <v>295.80689999999998</v>
      </c>
      <c r="F195" s="26">
        <v>4036242</v>
      </c>
      <c r="G195" s="26">
        <v>100007.8</v>
      </c>
      <c r="H195" s="23" t="s">
        <v>127</v>
      </c>
      <c r="I195" s="2">
        <f t="shared" si="10"/>
        <v>40.895402605094134</v>
      </c>
      <c r="J195" s="2">
        <f t="shared" si="11"/>
        <v>20.447701302547067</v>
      </c>
      <c r="K195" s="15"/>
    </row>
    <row r="196" spans="1:11" ht="15.75" customHeight="1">
      <c r="A196" s="23" t="s">
        <v>182</v>
      </c>
      <c r="B196" s="25">
        <v>564</v>
      </c>
      <c r="C196" s="23" t="s">
        <v>183</v>
      </c>
      <c r="D196" s="26">
        <v>15.4</v>
      </c>
      <c r="E196" s="26">
        <v>296.54500000000002</v>
      </c>
      <c r="F196" s="26">
        <v>4036239</v>
      </c>
      <c r="G196" s="26">
        <v>100000.2</v>
      </c>
      <c r="H196" s="23" t="s">
        <v>127</v>
      </c>
      <c r="I196" s="2">
        <f t="shared" si="10"/>
        <v>103.88633735474461</v>
      </c>
      <c r="J196" s="2">
        <f t="shared" si="11"/>
        <v>51.943168677372306</v>
      </c>
      <c r="K196" s="15"/>
    </row>
    <row r="197" spans="1:11" ht="15.75" customHeight="1">
      <c r="A197" s="23" t="s">
        <v>182</v>
      </c>
      <c r="B197" s="25">
        <v>593</v>
      </c>
      <c r="C197" s="23" t="s">
        <v>183</v>
      </c>
      <c r="D197" s="26">
        <v>3.8</v>
      </c>
      <c r="E197" s="26">
        <v>296.0684</v>
      </c>
      <c r="F197" s="26">
        <v>4036216</v>
      </c>
      <c r="G197" s="26">
        <v>99998.77</v>
      </c>
      <c r="H197" s="23" t="s">
        <v>127</v>
      </c>
      <c r="I197" s="2">
        <f t="shared" si="10"/>
        <v>3.4451229617346302</v>
      </c>
      <c r="J197" s="2">
        <f t="shared" si="11"/>
        <v>1.7225614808673151</v>
      </c>
      <c r="K197" s="15"/>
    </row>
    <row r="198" spans="1:11" ht="15.75" customHeight="1">
      <c r="A198" s="23" t="s">
        <v>182</v>
      </c>
      <c r="B198" s="25">
        <v>595</v>
      </c>
      <c r="C198" s="23" t="s">
        <v>183</v>
      </c>
      <c r="D198" s="26">
        <v>4.5999999999999996</v>
      </c>
      <c r="E198" s="26">
        <v>296.66809999999998</v>
      </c>
      <c r="F198" s="26">
        <v>4036215</v>
      </c>
      <c r="G198" s="26">
        <v>99994.18</v>
      </c>
      <c r="H198" s="23" t="s">
        <v>127</v>
      </c>
      <c r="I198" s="2">
        <f t="shared" si="10"/>
        <v>5.4850502441490203</v>
      </c>
      <c r="J198" s="2">
        <f t="shared" si="11"/>
        <v>2.7425251220745102</v>
      </c>
      <c r="K198" s="15"/>
    </row>
    <row r="199" spans="1:11" ht="15.75" customHeight="1">
      <c r="A199" s="23" t="s">
        <v>182</v>
      </c>
      <c r="B199" s="25">
        <v>596</v>
      </c>
      <c r="C199" s="23" t="s">
        <v>183</v>
      </c>
      <c r="D199" s="26">
        <v>6.4</v>
      </c>
      <c r="E199" s="26">
        <v>296.97320000000002</v>
      </c>
      <c r="F199" s="26">
        <v>4036220</v>
      </c>
      <c r="G199" s="26">
        <v>99994.02</v>
      </c>
      <c r="H199" s="23" t="s">
        <v>127</v>
      </c>
      <c r="I199" s="2">
        <f t="shared" si="10"/>
        <v>12.254590091418525</v>
      </c>
      <c r="J199" s="2">
        <f t="shared" si="11"/>
        <v>6.1272950457092623</v>
      </c>
      <c r="K199" s="15"/>
    </row>
    <row r="200" spans="1:11" ht="15.75" customHeight="1">
      <c r="A200" s="23" t="s">
        <v>182</v>
      </c>
      <c r="B200" s="25">
        <v>598</v>
      </c>
      <c r="C200" s="23" t="s">
        <v>183</v>
      </c>
      <c r="D200" s="26">
        <v>7</v>
      </c>
      <c r="E200" s="26">
        <v>297.11470000000003</v>
      </c>
      <c r="F200" s="26">
        <v>4036212</v>
      </c>
      <c r="G200" s="26">
        <v>99990.71</v>
      </c>
      <c r="H200" s="23" t="s">
        <v>127</v>
      </c>
      <c r="I200" s="2">
        <f t="shared" si="10"/>
        <v>15.241690736655254</v>
      </c>
      <c r="J200" s="2">
        <f t="shared" si="11"/>
        <v>7.6208453683276272</v>
      </c>
      <c r="K200" s="15"/>
    </row>
    <row r="201" spans="1:11" ht="15.75" customHeight="1">
      <c r="A201" s="23" t="s">
        <v>182</v>
      </c>
      <c r="B201" s="25">
        <v>599</v>
      </c>
      <c r="C201" s="23" t="s">
        <v>183</v>
      </c>
      <c r="D201" s="26">
        <v>21.4</v>
      </c>
      <c r="E201" s="26">
        <v>296.61610000000002</v>
      </c>
      <c r="F201" s="26">
        <v>4036212</v>
      </c>
      <c r="G201" s="26">
        <v>99993.95</v>
      </c>
      <c r="H201" s="23" t="s">
        <v>127</v>
      </c>
      <c r="I201" s="2">
        <f t="shared" si="10"/>
        <v>231.41350666618615</v>
      </c>
      <c r="J201" s="2">
        <f t="shared" si="11"/>
        <v>115.70675333309308</v>
      </c>
      <c r="K201" s="15"/>
    </row>
    <row r="202" spans="1:11" ht="15.75" customHeight="1">
      <c r="A202" s="23" t="s">
        <v>182</v>
      </c>
      <c r="B202" s="25">
        <v>600</v>
      </c>
      <c r="C202" s="23" t="s">
        <v>183</v>
      </c>
      <c r="D202" s="26">
        <v>7.9</v>
      </c>
      <c r="E202" s="26">
        <v>296.54230000000001</v>
      </c>
      <c r="F202" s="26">
        <v>4036211</v>
      </c>
      <c r="G202" s="26">
        <v>99994.28</v>
      </c>
      <c r="H202" s="23" t="s">
        <v>127</v>
      </c>
      <c r="I202" s="2">
        <f t="shared" si="10"/>
        <v>20.459704735392709</v>
      </c>
      <c r="J202" s="2">
        <f t="shared" si="11"/>
        <v>10.229852367696354</v>
      </c>
      <c r="K202" s="15"/>
    </row>
    <row r="203" spans="1:11" ht="15.75" customHeight="1">
      <c r="A203" s="23" t="s">
        <v>182</v>
      </c>
      <c r="B203" s="25">
        <v>613</v>
      </c>
      <c r="C203" s="23" t="s">
        <v>183</v>
      </c>
      <c r="D203" s="26">
        <v>33.1</v>
      </c>
      <c r="E203" s="26">
        <v>296.54109999999997</v>
      </c>
      <c r="F203" s="26">
        <v>4036272</v>
      </c>
      <c r="G203" s="26">
        <v>100026.2</v>
      </c>
      <c r="H203" s="23" t="s">
        <v>127</v>
      </c>
      <c r="I203" s="2">
        <f t="shared" si="10"/>
        <v>669.05342569580387</v>
      </c>
      <c r="J203" s="2">
        <f t="shared" si="11"/>
        <v>334.52671284790193</v>
      </c>
      <c r="K203" s="15"/>
    </row>
    <row r="204" spans="1:11" ht="15.75" customHeight="1">
      <c r="A204" s="23" t="s">
        <v>182</v>
      </c>
      <c r="B204" s="25">
        <v>634</v>
      </c>
      <c r="C204" s="23" t="s">
        <v>183</v>
      </c>
      <c r="D204" s="26">
        <v>5.6</v>
      </c>
      <c r="E204" s="26">
        <v>295.70499999999998</v>
      </c>
      <c r="F204" s="26">
        <v>4036221</v>
      </c>
      <c r="G204" s="26">
        <v>100004.8</v>
      </c>
      <c r="H204" s="23" t="s">
        <v>127</v>
      </c>
      <c r="I204" s="2">
        <f t="shared" si="10"/>
        <v>8.8539036505121729</v>
      </c>
      <c r="J204" s="2">
        <f t="shared" si="11"/>
        <v>4.4269518252560864</v>
      </c>
      <c r="K204" s="15"/>
    </row>
    <row r="205" spans="1:11" ht="15.75" customHeight="1">
      <c r="A205" s="23" t="s">
        <v>182</v>
      </c>
      <c r="B205" s="25">
        <v>636</v>
      </c>
      <c r="C205" s="23" t="s">
        <v>183</v>
      </c>
      <c r="D205" s="26">
        <v>8.6</v>
      </c>
      <c r="E205" s="26">
        <v>295.53429999999997</v>
      </c>
      <c r="F205" s="26">
        <v>4036217</v>
      </c>
      <c r="G205" s="26">
        <v>100004.3</v>
      </c>
      <c r="H205" s="23" t="s">
        <v>127</v>
      </c>
      <c r="I205" s="2">
        <f t="shared" si="10"/>
        <v>25.156581575530574</v>
      </c>
      <c r="J205" s="2">
        <f t="shared" si="11"/>
        <v>12.578290787765287</v>
      </c>
      <c r="K205" s="15"/>
    </row>
    <row r="206" spans="1:11" ht="15.75" customHeight="1">
      <c r="A206" s="23" t="s">
        <v>182</v>
      </c>
      <c r="B206" s="25">
        <v>638</v>
      </c>
      <c r="C206" s="23" t="s">
        <v>183</v>
      </c>
      <c r="D206" s="26">
        <v>2.8</v>
      </c>
      <c r="E206" s="26">
        <v>295.10219999999998</v>
      </c>
      <c r="F206" s="26">
        <v>4036216</v>
      </c>
      <c r="G206" s="26">
        <v>100006.1</v>
      </c>
      <c r="H206" s="23" t="s">
        <v>127</v>
      </c>
      <c r="I206" s="2">
        <f t="shared" si="10"/>
        <v>1.6382024691018326</v>
      </c>
      <c r="J206" s="2">
        <f t="shared" si="11"/>
        <v>0.81910123455091632</v>
      </c>
      <c r="K206" s="15"/>
    </row>
    <row r="207" spans="1:11" ht="15.75" customHeight="1">
      <c r="A207" s="23" t="s">
        <v>182</v>
      </c>
      <c r="B207" s="25">
        <v>639</v>
      </c>
      <c r="C207" s="23" t="s">
        <v>183</v>
      </c>
      <c r="D207" s="26">
        <v>6.4</v>
      </c>
      <c r="E207" s="26">
        <v>294.2604</v>
      </c>
      <c r="F207" s="26">
        <v>4036216</v>
      </c>
      <c r="G207" s="26">
        <v>100009</v>
      </c>
      <c r="H207" s="23" t="s">
        <v>127</v>
      </c>
      <c r="I207" s="2">
        <f t="shared" si="10"/>
        <v>12.254590091418525</v>
      </c>
      <c r="J207" s="2">
        <f t="shared" si="11"/>
        <v>6.1272950457092623</v>
      </c>
      <c r="K207" s="15"/>
    </row>
    <row r="208" spans="1:11" ht="15.75" customHeight="1">
      <c r="A208" s="23" t="s">
        <v>182</v>
      </c>
      <c r="B208" s="25">
        <v>645</v>
      </c>
      <c r="C208" s="23" t="s">
        <v>183</v>
      </c>
      <c r="D208" s="26">
        <v>7.9</v>
      </c>
      <c r="E208" s="26">
        <v>295.0487</v>
      </c>
      <c r="F208" s="26">
        <v>4036209</v>
      </c>
      <c r="G208" s="26">
        <v>100004</v>
      </c>
      <c r="H208" s="23" t="s">
        <v>127</v>
      </c>
      <c r="I208" s="2">
        <f t="shared" si="10"/>
        <v>20.459704735392709</v>
      </c>
      <c r="J208" s="2">
        <f t="shared" si="11"/>
        <v>10.229852367696354</v>
      </c>
      <c r="K208" s="15"/>
    </row>
    <row r="209" spans="1:11" ht="15.75" customHeight="1">
      <c r="A209" s="23" t="s">
        <v>182</v>
      </c>
      <c r="B209" s="25">
        <v>646</v>
      </c>
      <c r="C209" s="23" t="s">
        <v>183</v>
      </c>
      <c r="D209" s="26">
        <v>18.5</v>
      </c>
      <c r="E209" s="26">
        <v>295.42700000000002</v>
      </c>
      <c r="F209" s="26">
        <v>4036207</v>
      </c>
      <c r="G209" s="26">
        <v>100001.3</v>
      </c>
      <c r="H209" s="23" t="s">
        <v>127</v>
      </c>
      <c r="I209" s="2">
        <f t="shared" si="10"/>
        <v>162.34724291302584</v>
      </c>
      <c r="J209" s="2">
        <f t="shared" si="11"/>
        <v>81.173621456512919</v>
      </c>
      <c r="K209" s="15"/>
    </row>
    <row r="210" spans="1:11" ht="15.75" customHeight="1">
      <c r="A210" s="23" t="s">
        <v>182</v>
      </c>
      <c r="B210" s="25">
        <v>647</v>
      </c>
      <c r="C210" s="23" t="s">
        <v>183</v>
      </c>
      <c r="D210" s="26">
        <v>30.6</v>
      </c>
      <c r="E210" s="26">
        <v>294.74020000000002</v>
      </c>
      <c r="F210" s="26">
        <v>4036208</v>
      </c>
      <c r="G210" s="26">
        <v>100005.8</v>
      </c>
      <c r="H210" s="23" t="s">
        <v>127</v>
      </c>
      <c r="I210" s="2">
        <f t="shared" si="10"/>
        <v>552.63526215362413</v>
      </c>
      <c r="J210" s="2">
        <f t="shared" si="11"/>
        <v>276.31763107681206</v>
      </c>
      <c r="K210" s="15"/>
    </row>
    <row r="211" spans="1:11" ht="15.75" customHeight="1">
      <c r="A211" s="23" t="s">
        <v>182</v>
      </c>
      <c r="B211" s="25">
        <v>648</v>
      </c>
      <c r="C211" s="23" t="s">
        <v>183</v>
      </c>
      <c r="D211" s="26">
        <v>11</v>
      </c>
      <c r="E211" s="26">
        <v>294.66399999999999</v>
      </c>
      <c r="F211" s="26">
        <v>4036210</v>
      </c>
      <c r="G211" s="26">
        <v>100007.5</v>
      </c>
      <c r="H211" s="23" t="s">
        <v>127</v>
      </c>
      <c r="I211" s="2">
        <f t="shared" si="10"/>
        <v>45.798744269409916</v>
      </c>
      <c r="J211" s="2">
        <f t="shared" si="11"/>
        <v>22.899372134704958</v>
      </c>
      <c r="K211" s="15"/>
    </row>
    <row r="212" spans="1:11" ht="15.75" customHeight="1">
      <c r="A212" s="23" t="s">
        <v>182</v>
      </c>
      <c r="B212" s="25">
        <v>649</v>
      </c>
      <c r="C212" s="23" t="s">
        <v>183</v>
      </c>
      <c r="D212" s="26">
        <v>7.2</v>
      </c>
      <c r="E212" s="26">
        <v>294.52640000000002</v>
      </c>
      <c r="F212" s="26">
        <v>4036209</v>
      </c>
      <c r="G212" s="26">
        <v>100008.8</v>
      </c>
      <c r="H212" s="23" t="s">
        <v>127</v>
      </c>
      <c r="I212" s="2">
        <f t="shared" si="10"/>
        <v>16.323536666146875</v>
      </c>
      <c r="J212" s="2">
        <f t="shared" si="11"/>
        <v>8.1617683330734376</v>
      </c>
      <c r="K212" s="15"/>
    </row>
    <row r="213" spans="1:11" ht="15.75" customHeight="1">
      <c r="A213" s="23" t="s">
        <v>182</v>
      </c>
      <c r="B213" s="25">
        <v>651</v>
      </c>
      <c r="C213" s="23" t="s">
        <v>183</v>
      </c>
      <c r="D213" s="26">
        <v>11.7</v>
      </c>
      <c r="E213" s="26">
        <v>295.08960000000002</v>
      </c>
      <c r="F213" s="26">
        <v>4036214</v>
      </c>
      <c r="G213" s="26">
        <v>100005.4</v>
      </c>
      <c r="H213" s="23" t="s">
        <v>127</v>
      </c>
      <c r="I213" s="2">
        <f t="shared" si="10"/>
        <v>53.219834654713615</v>
      </c>
      <c r="J213" s="2">
        <f t="shared" si="11"/>
        <v>26.609917327356808</v>
      </c>
      <c r="K213" s="15"/>
    </row>
    <row r="214" spans="1:11" ht="15.75" customHeight="1">
      <c r="A214" s="23" t="s">
        <v>182</v>
      </c>
      <c r="B214" s="25">
        <v>655</v>
      </c>
      <c r="C214" s="23" t="s">
        <v>183</v>
      </c>
      <c r="D214" s="26">
        <v>22.5</v>
      </c>
      <c r="E214" s="26">
        <v>296.37700000000001</v>
      </c>
      <c r="F214" s="26">
        <v>4036199</v>
      </c>
      <c r="G214" s="26">
        <v>99996.25</v>
      </c>
      <c r="H214" s="23" t="s">
        <v>127</v>
      </c>
      <c r="I214" s="2">
        <f t="shared" si="10"/>
        <v>261.44370045010612</v>
      </c>
      <c r="J214" s="2">
        <f t="shared" si="11"/>
        <v>130.72185022505306</v>
      </c>
      <c r="K214" s="15"/>
    </row>
    <row r="215" spans="1:11" ht="15.75" customHeight="1">
      <c r="A215" s="23" t="s">
        <v>182</v>
      </c>
      <c r="B215" s="25">
        <v>656</v>
      </c>
      <c r="C215" s="23" t="s">
        <v>183</v>
      </c>
      <c r="D215" s="26">
        <v>22.7</v>
      </c>
      <c r="E215" s="26">
        <v>296.31040000000002</v>
      </c>
      <c r="F215" s="26">
        <v>4036200</v>
      </c>
      <c r="G215" s="26">
        <v>99996.67</v>
      </c>
      <c r="H215" s="23" t="s">
        <v>127</v>
      </c>
      <c r="I215" s="2">
        <f t="shared" si="10"/>
        <v>267.13674989787069</v>
      </c>
      <c r="J215" s="2">
        <f t="shared" si="11"/>
        <v>133.56837494893534</v>
      </c>
      <c r="K215" s="15"/>
    </row>
    <row r="216" spans="1:11" ht="15.75" customHeight="1">
      <c r="A216" s="23" t="s">
        <v>182</v>
      </c>
      <c r="B216" s="25">
        <v>657</v>
      </c>
      <c r="C216" s="23" t="s">
        <v>183</v>
      </c>
      <c r="D216" s="26">
        <v>2.7</v>
      </c>
      <c r="E216" s="26">
        <v>294.98450000000003</v>
      </c>
      <c r="F216" s="26">
        <v>4036200</v>
      </c>
      <c r="G216" s="26">
        <v>100004.6</v>
      </c>
      <c r="H216" s="23" t="s">
        <v>127</v>
      </c>
      <c r="I216" s="2">
        <f t="shared" si="10"/>
        <v>1.4994126516529216</v>
      </c>
      <c r="J216" s="2">
        <f t="shared" si="11"/>
        <v>0.7497063258264608</v>
      </c>
      <c r="K216" s="15"/>
    </row>
    <row r="217" spans="1:11" ht="15.75" customHeight="1">
      <c r="A217" s="23" t="s">
        <v>182</v>
      </c>
      <c r="B217" s="25">
        <v>661</v>
      </c>
      <c r="C217" s="23" t="s">
        <v>183</v>
      </c>
      <c r="D217" s="26">
        <v>34</v>
      </c>
      <c r="E217" s="26">
        <v>296.69920000000002</v>
      </c>
      <c r="F217" s="26">
        <v>4036192</v>
      </c>
      <c r="G217" s="26">
        <v>99995.86</v>
      </c>
      <c r="H217" s="23" t="s">
        <v>127</v>
      </c>
      <c r="I217" s="2">
        <f t="shared" si="10"/>
        <v>714.20268101206705</v>
      </c>
      <c r="J217" s="2">
        <f t="shared" si="11"/>
        <v>357.10134050603352</v>
      </c>
      <c r="K217" s="15"/>
    </row>
    <row r="218" spans="1:11" ht="15.75" customHeight="1">
      <c r="A218" s="23" t="s">
        <v>182</v>
      </c>
      <c r="B218" s="25">
        <v>662</v>
      </c>
      <c r="C218" s="23" t="s">
        <v>183</v>
      </c>
      <c r="D218" s="26">
        <v>21.1</v>
      </c>
      <c r="E218" s="26">
        <v>296.21550000000002</v>
      </c>
      <c r="F218" s="26">
        <v>4036188</v>
      </c>
      <c r="G218" s="26">
        <v>100000.9</v>
      </c>
      <c r="H218" s="23" t="s">
        <v>127</v>
      </c>
      <c r="I218" s="2">
        <f t="shared" si="10"/>
        <v>223.59590678464909</v>
      </c>
      <c r="J218" s="2">
        <f t="shared" si="11"/>
        <v>111.79795339232454</v>
      </c>
      <c r="K218" s="15"/>
    </row>
    <row r="219" spans="1:11" ht="15.75" customHeight="1">
      <c r="A219" s="23" t="s">
        <v>182</v>
      </c>
      <c r="B219" s="25">
        <v>668</v>
      </c>
      <c r="C219" s="23" t="s">
        <v>183</v>
      </c>
      <c r="D219" s="26">
        <v>4.2</v>
      </c>
      <c r="E219" s="26">
        <v>298.5942</v>
      </c>
      <c r="F219" s="26">
        <v>4036196</v>
      </c>
      <c r="G219" s="26">
        <v>99978.37</v>
      </c>
      <c r="H219" s="23" t="s">
        <v>127</v>
      </c>
      <c r="I219" s="2">
        <f t="shared" si="10"/>
        <v>4.3955064224902793</v>
      </c>
      <c r="J219" s="2">
        <f t="shared" si="11"/>
        <v>2.1977532112451397</v>
      </c>
      <c r="K219" s="15"/>
    </row>
    <row r="220" spans="1:11" ht="15.75" customHeight="1">
      <c r="A220" s="23" t="s">
        <v>182</v>
      </c>
      <c r="B220" s="25">
        <v>679</v>
      </c>
      <c r="C220" s="23" t="s">
        <v>183</v>
      </c>
      <c r="D220" s="26">
        <v>3.5</v>
      </c>
      <c r="E220" s="26">
        <v>298.8623</v>
      </c>
      <c r="F220" s="26">
        <v>4036204</v>
      </c>
      <c r="G220" s="26">
        <v>99983.7</v>
      </c>
      <c r="H220" s="23" t="s">
        <v>127</v>
      </c>
      <c r="I220" s="2">
        <f t="shared" si="10"/>
        <v>2.8201092290665253</v>
      </c>
      <c r="J220" s="2">
        <f t="shared" si="11"/>
        <v>1.4100546145332626</v>
      </c>
      <c r="K220" s="15"/>
    </row>
    <row r="221" spans="1:11" ht="15.75" customHeight="1">
      <c r="A221" s="23" t="s">
        <v>182</v>
      </c>
      <c r="B221" s="25">
        <v>684</v>
      </c>
      <c r="C221" s="23" t="s">
        <v>183</v>
      </c>
      <c r="D221" s="26">
        <v>1.9</v>
      </c>
      <c r="E221" s="26">
        <v>298.82</v>
      </c>
      <c r="F221" s="26">
        <v>4036203</v>
      </c>
      <c r="G221" s="26">
        <v>99985.58</v>
      </c>
      <c r="H221" s="23" t="s">
        <v>127</v>
      </c>
      <c r="I221" s="2">
        <f t="shared" si="10"/>
        <v>0.63743735701784043</v>
      </c>
      <c r="J221" s="2">
        <f t="shared" si="11"/>
        <v>0.31871867850892022</v>
      </c>
      <c r="K221" s="15"/>
    </row>
    <row r="222" spans="1:11" ht="15.75" customHeight="1">
      <c r="A222" s="23" t="s">
        <v>182</v>
      </c>
      <c r="B222" s="25">
        <v>689</v>
      </c>
      <c r="C222" s="23" t="s">
        <v>183</v>
      </c>
      <c r="D222" s="26">
        <v>11.7</v>
      </c>
      <c r="E222" s="26">
        <v>297.88830000000002</v>
      </c>
      <c r="F222" s="26">
        <v>4036223</v>
      </c>
      <c r="G222" s="26">
        <v>99982.12</v>
      </c>
      <c r="H222" s="23" t="s">
        <v>127</v>
      </c>
      <c r="I222" s="2">
        <f t="shared" si="10"/>
        <v>53.219834654713615</v>
      </c>
      <c r="J222" s="2">
        <f t="shared" si="11"/>
        <v>26.609917327356808</v>
      </c>
      <c r="K222" s="15"/>
    </row>
    <row r="223" spans="1:11" ht="15.75" customHeight="1">
      <c r="A223" s="23" t="s">
        <v>182</v>
      </c>
      <c r="B223" s="25">
        <v>690</v>
      </c>
      <c r="C223" s="23" t="s">
        <v>183</v>
      </c>
      <c r="D223" s="26">
        <v>3.9</v>
      </c>
      <c r="E223" s="26">
        <v>297.92489999999998</v>
      </c>
      <c r="F223" s="26">
        <v>4036222</v>
      </c>
      <c r="G223" s="26">
        <v>99981.7</v>
      </c>
      <c r="H223" s="23" t="s">
        <v>127</v>
      </c>
      <c r="I223" s="2">
        <f t="shared" si="10"/>
        <v>3.6699906913364595</v>
      </c>
      <c r="J223" s="2">
        <f t="shared" si="11"/>
        <v>1.8349953456682297</v>
      </c>
      <c r="K223" s="15"/>
    </row>
    <row r="224" spans="1:11" ht="15.75" customHeight="1">
      <c r="A224" s="23" t="s">
        <v>182</v>
      </c>
      <c r="B224" s="25">
        <v>693</v>
      </c>
      <c r="C224" s="23" t="s">
        <v>183</v>
      </c>
      <c r="D224" s="26">
        <v>3.2</v>
      </c>
      <c r="E224" s="26">
        <v>297.77510000000001</v>
      </c>
      <c r="F224" s="26">
        <v>4036215</v>
      </c>
      <c r="G224" s="26">
        <v>99984.88</v>
      </c>
      <c r="H224" s="23" t="s">
        <v>127</v>
      </c>
      <c r="I224" s="2">
        <f t="shared" si="10"/>
        <v>2.2674179139538468</v>
      </c>
      <c r="J224" s="2">
        <f t="shared" si="11"/>
        <v>1.1337089569769234</v>
      </c>
      <c r="K224" s="15"/>
    </row>
    <row r="225" spans="1:11" ht="15.75" customHeight="1">
      <c r="A225" s="23" t="s">
        <v>182</v>
      </c>
      <c r="B225" s="25">
        <v>696</v>
      </c>
      <c r="C225" s="23" t="s">
        <v>183</v>
      </c>
      <c r="D225" s="26">
        <v>4.3</v>
      </c>
      <c r="E225" s="26">
        <v>297.28960000000001</v>
      </c>
      <c r="F225" s="26">
        <v>4036216</v>
      </c>
      <c r="G225" s="26">
        <v>99989.47</v>
      </c>
      <c r="H225" s="23" t="s">
        <v>127</v>
      </c>
      <c r="I225" s="2">
        <f t="shared" si="10"/>
        <v>4.6546219247384624</v>
      </c>
      <c r="J225" s="2">
        <f t="shared" si="11"/>
        <v>2.3273109623692312</v>
      </c>
      <c r="K225" s="15"/>
    </row>
    <row r="226" spans="1:11" ht="15.75" customHeight="1">
      <c r="A226" s="23" t="s">
        <v>182</v>
      </c>
      <c r="B226" s="25">
        <v>698</v>
      </c>
      <c r="C226" s="23" t="s">
        <v>183</v>
      </c>
      <c r="D226" s="26">
        <v>7</v>
      </c>
      <c r="E226" s="26">
        <v>297.37520000000001</v>
      </c>
      <c r="F226" s="26">
        <v>4036220</v>
      </c>
      <c r="G226" s="26">
        <v>99988.57</v>
      </c>
      <c r="H226" s="23" t="s">
        <v>127</v>
      </c>
      <c r="I226" s="2">
        <f t="shared" si="10"/>
        <v>15.241690736655254</v>
      </c>
      <c r="J226" s="2">
        <f t="shared" si="11"/>
        <v>7.6208453683276272</v>
      </c>
      <c r="K226" s="15"/>
    </row>
    <row r="227" spans="1:11" ht="15.75" customHeight="1">
      <c r="A227" s="23" t="s">
        <v>182</v>
      </c>
      <c r="B227" s="25">
        <v>700</v>
      </c>
      <c r="C227" s="23" t="s">
        <v>183</v>
      </c>
      <c r="D227" s="26">
        <v>15.2</v>
      </c>
      <c r="E227" s="26">
        <v>297.85359999999997</v>
      </c>
      <c r="F227" s="26">
        <v>4036226</v>
      </c>
      <c r="G227" s="26">
        <v>99982.96</v>
      </c>
      <c r="H227" s="23" t="s">
        <v>127</v>
      </c>
      <c r="I227" s="2">
        <f t="shared" si="10"/>
        <v>100.63270764080784</v>
      </c>
      <c r="J227" s="2">
        <f t="shared" si="11"/>
        <v>50.316353820403918</v>
      </c>
      <c r="K227" s="15"/>
    </row>
    <row r="228" spans="1:11" ht="15.75" customHeight="1">
      <c r="A228" s="23" t="s">
        <v>182</v>
      </c>
      <c r="B228" s="25">
        <v>703</v>
      </c>
      <c r="C228" s="23" t="s">
        <v>183</v>
      </c>
      <c r="D228" s="26">
        <v>13</v>
      </c>
      <c r="E228" s="26">
        <v>297.71480000000003</v>
      </c>
      <c r="F228" s="26">
        <v>4036206</v>
      </c>
      <c r="G228" s="26">
        <v>99990.12</v>
      </c>
      <c r="H228" s="23" t="s">
        <v>127</v>
      </c>
      <c r="I228" s="2">
        <f t="shared" si="10"/>
        <v>68.779086671543766</v>
      </c>
      <c r="J228" s="2">
        <f t="shared" si="11"/>
        <v>34.389543335771883</v>
      </c>
      <c r="K228" s="15"/>
    </row>
    <row r="229" spans="1:11" ht="15.75" customHeight="1">
      <c r="A229" s="23" t="s">
        <v>182</v>
      </c>
      <c r="B229" s="25">
        <v>704</v>
      </c>
      <c r="C229" s="23" t="s">
        <v>183</v>
      </c>
      <c r="D229" s="26">
        <v>4.3</v>
      </c>
      <c r="E229" s="26">
        <v>297.75319999999999</v>
      </c>
      <c r="F229" s="26">
        <v>4036206</v>
      </c>
      <c r="G229" s="26">
        <v>99989.93</v>
      </c>
      <c r="H229" s="23" t="s">
        <v>127</v>
      </c>
      <c r="I229" s="2">
        <f t="shared" si="10"/>
        <v>4.6546219247384624</v>
      </c>
      <c r="J229" s="2">
        <f t="shared" si="11"/>
        <v>2.3273109623692312</v>
      </c>
      <c r="K229" s="15"/>
    </row>
    <row r="230" spans="1:11" ht="15.75" customHeight="1">
      <c r="A230" s="23" t="s">
        <v>182</v>
      </c>
      <c r="B230" s="25">
        <v>706</v>
      </c>
      <c r="C230" s="23" t="s">
        <v>183</v>
      </c>
      <c r="D230" s="26">
        <v>20.3</v>
      </c>
      <c r="E230" s="26">
        <v>297.90339999999998</v>
      </c>
      <c r="F230" s="26">
        <v>4036206</v>
      </c>
      <c r="G230" s="26">
        <v>99989.51</v>
      </c>
      <c r="H230" s="23" t="s">
        <v>127</v>
      </c>
      <c r="I230" s="2">
        <f t="shared" si="10"/>
        <v>203.51777770920711</v>
      </c>
      <c r="J230" s="2">
        <f t="shared" si="11"/>
        <v>101.75888885460355</v>
      </c>
      <c r="K230" s="15"/>
    </row>
    <row r="231" spans="1:11" ht="15.75" customHeight="1">
      <c r="A231" s="23" t="s">
        <v>182</v>
      </c>
      <c r="B231" s="25">
        <v>707</v>
      </c>
      <c r="C231" s="23" t="s">
        <v>183</v>
      </c>
      <c r="D231" s="26">
        <v>3.2</v>
      </c>
      <c r="E231" s="26">
        <v>298.34280000000001</v>
      </c>
      <c r="F231" s="26">
        <v>4036201</v>
      </c>
      <c r="G231" s="26">
        <v>99988.67</v>
      </c>
      <c r="H231" s="23" t="s">
        <v>127</v>
      </c>
      <c r="I231" s="2">
        <f t="shared" si="10"/>
        <v>2.2674179139538468</v>
      </c>
      <c r="J231" s="2">
        <f t="shared" si="11"/>
        <v>1.1337089569769234</v>
      </c>
      <c r="K231" s="15"/>
    </row>
    <row r="232" spans="1:11" ht="15.75" customHeight="1">
      <c r="A232" s="23" t="s">
        <v>182</v>
      </c>
      <c r="B232" s="25">
        <v>708</v>
      </c>
      <c r="C232" s="23" t="s">
        <v>183</v>
      </c>
      <c r="D232" s="26">
        <v>13.1</v>
      </c>
      <c r="E232" s="26">
        <v>297.64229999999998</v>
      </c>
      <c r="F232" s="26">
        <v>4036203</v>
      </c>
      <c r="G232" s="26">
        <v>99991.17</v>
      </c>
      <c r="H232" s="23" t="s">
        <v>127</v>
      </c>
      <c r="I232" s="2">
        <f t="shared" si="10"/>
        <v>70.07406056117614</v>
      </c>
      <c r="J232" s="2">
        <f t="shared" si="11"/>
        <v>35.03703028058807</v>
      </c>
      <c r="K232" s="15"/>
    </row>
    <row r="233" spans="1:11" ht="15.75" customHeight="1">
      <c r="A233" s="23" t="s">
        <v>182</v>
      </c>
      <c r="B233" s="25">
        <v>709</v>
      </c>
      <c r="C233" s="23" t="s">
        <v>183</v>
      </c>
      <c r="D233" s="26">
        <v>3.8</v>
      </c>
      <c r="E233" s="26">
        <v>296.81130000000002</v>
      </c>
      <c r="F233" s="26">
        <v>4036199</v>
      </c>
      <c r="G233" s="26">
        <v>99993.76</v>
      </c>
      <c r="H233" s="23" t="s">
        <v>127</v>
      </c>
      <c r="I233" s="2">
        <f t="shared" si="10"/>
        <v>3.4451229617346302</v>
      </c>
      <c r="J233" s="2">
        <f t="shared" si="11"/>
        <v>1.7225614808673151</v>
      </c>
      <c r="K233" s="15"/>
    </row>
    <row r="234" spans="1:11" ht="15.75" customHeight="1">
      <c r="A234" s="23" t="s">
        <v>182</v>
      </c>
      <c r="B234" s="25">
        <v>712</v>
      </c>
      <c r="C234" s="23" t="s">
        <v>183</v>
      </c>
      <c r="D234" s="26">
        <v>19.100000000000001</v>
      </c>
      <c r="E234" s="26">
        <v>298.33139999999997</v>
      </c>
      <c r="F234" s="26">
        <v>4036197</v>
      </c>
      <c r="G234" s="26">
        <v>99987.01</v>
      </c>
      <c r="H234" s="23" t="s">
        <v>127</v>
      </c>
      <c r="I234" s="2">
        <f t="shared" si="10"/>
        <v>175.46355283510621</v>
      </c>
      <c r="J234" s="2">
        <f t="shared" si="11"/>
        <v>87.731776417553107</v>
      </c>
      <c r="K234" s="15"/>
    </row>
    <row r="235" spans="1:11" ht="15.75" customHeight="1">
      <c r="A235" s="23" t="s">
        <v>182</v>
      </c>
      <c r="B235" s="25">
        <v>714</v>
      </c>
      <c r="C235" s="23" t="s">
        <v>183</v>
      </c>
      <c r="D235" s="26">
        <v>8</v>
      </c>
      <c r="E235" s="26">
        <v>298.76280000000003</v>
      </c>
      <c r="F235" s="26">
        <v>4036205</v>
      </c>
      <c r="G235" s="26">
        <v>99984.11</v>
      </c>
      <c r="H235" s="23" t="s">
        <v>127</v>
      </c>
      <c r="I235" s="2">
        <f t="shared" si="10"/>
        <v>21.095855528885963</v>
      </c>
      <c r="J235" s="2">
        <f t="shared" si="11"/>
        <v>10.547927764442981</v>
      </c>
      <c r="K235" s="15"/>
    </row>
    <row r="236" spans="1:11" ht="15.75" customHeight="1">
      <c r="A236" s="23" t="s">
        <v>182</v>
      </c>
      <c r="B236" s="25">
        <v>718</v>
      </c>
      <c r="C236" s="23" t="s">
        <v>183</v>
      </c>
      <c r="D236" s="26">
        <v>12.4</v>
      </c>
      <c r="E236" s="26">
        <v>297.9984</v>
      </c>
      <c r="F236" s="26">
        <v>4036194</v>
      </c>
      <c r="G236" s="26">
        <v>99986.5</v>
      </c>
      <c r="H236" s="23" t="s">
        <v>127</v>
      </c>
      <c r="I236" s="2">
        <f t="shared" si="10"/>
        <v>61.305940913008612</v>
      </c>
      <c r="J236" s="2">
        <f t="shared" si="11"/>
        <v>30.652970456504306</v>
      </c>
      <c r="K236" s="15"/>
    </row>
    <row r="237" spans="1:11" ht="15.75" customHeight="1">
      <c r="A237" s="23" t="s">
        <v>182</v>
      </c>
      <c r="B237" s="25">
        <v>719</v>
      </c>
      <c r="C237" s="23" t="s">
        <v>183</v>
      </c>
      <c r="D237" s="26">
        <v>4.5</v>
      </c>
      <c r="E237" s="26">
        <v>298.7328</v>
      </c>
      <c r="F237" s="26">
        <v>4036204</v>
      </c>
      <c r="G237" s="26">
        <v>99968.8</v>
      </c>
      <c r="H237" s="23" t="s">
        <v>127</v>
      </c>
      <c r="I237" s="2">
        <f t="shared" si="10"/>
        <v>5.1993062292408903</v>
      </c>
      <c r="J237" s="2">
        <f t="shared" si="11"/>
        <v>2.5996531146204451</v>
      </c>
      <c r="K237" s="15"/>
    </row>
    <row r="238" spans="1:11" ht="15.75" customHeight="1">
      <c r="A238" s="23" t="s">
        <v>182</v>
      </c>
      <c r="B238" s="25">
        <v>726</v>
      </c>
      <c r="C238" s="23" t="s">
        <v>183</v>
      </c>
      <c r="D238" s="26">
        <v>2.7</v>
      </c>
      <c r="E238" s="26">
        <v>298.64319999999998</v>
      </c>
      <c r="F238" s="26">
        <v>4036201</v>
      </c>
      <c r="G238" s="26">
        <v>99974.5</v>
      </c>
      <c r="H238" s="23" t="s">
        <v>127</v>
      </c>
      <c r="I238" s="2">
        <f t="shared" si="10"/>
        <v>1.4994126516529216</v>
      </c>
      <c r="J238" s="2">
        <f t="shared" si="11"/>
        <v>0.7497063258264608</v>
      </c>
      <c r="K238" s="15"/>
    </row>
    <row r="239" spans="1:11" ht="15.75" customHeight="1">
      <c r="A239" s="23" t="s">
        <v>182</v>
      </c>
      <c r="B239" s="25">
        <v>730</v>
      </c>
      <c r="C239" s="23" t="s">
        <v>183</v>
      </c>
      <c r="D239" s="26">
        <v>3.5</v>
      </c>
      <c r="E239" s="26">
        <v>298.7432</v>
      </c>
      <c r="F239" s="26">
        <v>4036198</v>
      </c>
      <c r="G239" s="26">
        <v>99973.66</v>
      </c>
      <c r="H239" s="23" t="s">
        <v>127</v>
      </c>
      <c r="I239" s="2">
        <f t="shared" si="10"/>
        <v>2.8201092290665253</v>
      </c>
      <c r="J239" s="2">
        <f t="shared" si="11"/>
        <v>1.4100546145332626</v>
      </c>
      <c r="K239" s="15"/>
    </row>
    <row r="240" spans="1:11" ht="15.75" customHeight="1">
      <c r="A240" s="23" t="s">
        <v>182</v>
      </c>
      <c r="B240" s="25">
        <v>802</v>
      </c>
      <c r="C240" s="23" t="s">
        <v>183</v>
      </c>
      <c r="D240" s="26">
        <v>4.5999999999999996</v>
      </c>
      <c r="E240" s="26">
        <v>297.81490000000002</v>
      </c>
      <c r="F240" s="26">
        <v>4036224</v>
      </c>
      <c r="G240" s="26">
        <v>99983.95</v>
      </c>
      <c r="H240" s="23" t="s">
        <v>127</v>
      </c>
      <c r="I240" s="2">
        <f t="shared" si="10"/>
        <v>5.4850502441490203</v>
      </c>
      <c r="J240" s="2">
        <f t="shared" si="11"/>
        <v>2.7425251220745102</v>
      </c>
      <c r="K240" s="15"/>
    </row>
    <row r="241" spans="1:11" ht="15.75" customHeight="1">
      <c r="A241" s="23" t="s">
        <v>182</v>
      </c>
      <c r="B241" s="25">
        <v>803</v>
      </c>
      <c r="C241" s="23" t="s">
        <v>183</v>
      </c>
      <c r="D241" s="26">
        <v>3.7</v>
      </c>
      <c r="E241" s="26">
        <v>297.65820000000002</v>
      </c>
      <c r="F241" s="26">
        <v>4036226</v>
      </c>
      <c r="G241" s="26">
        <v>99986.06</v>
      </c>
      <c r="H241" s="23" t="s">
        <v>127</v>
      </c>
      <c r="I241" s="2">
        <f t="shared" si="10"/>
        <v>3.2285843182473828</v>
      </c>
      <c r="J241" s="2">
        <f t="shared" si="11"/>
        <v>1.6142921591236914</v>
      </c>
      <c r="K241" s="15"/>
    </row>
    <row r="242" spans="1:11" ht="15.75" customHeight="1">
      <c r="A242" s="23" t="s">
        <v>182</v>
      </c>
      <c r="B242" s="25">
        <v>808</v>
      </c>
      <c r="C242" s="23" t="s">
        <v>183</v>
      </c>
      <c r="D242" s="26">
        <v>10.8</v>
      </c>
      <c r="E242" s="26">
        <v>296.99279999999999</v>
      </c>
      <c r="F242" s="26">
        <v>4036230</v>
      </c>
      <c r="G242" s="26">
        <v>99992.9</v>
      </c>
      <c r="H242" s="23" t="s">
        <v>127</v>
      </c>
      <c r="I242" s="2">
        <f t="shared" si="10"/>
        <v>43.798133385272067</v>
      </c>
      <c r="J242" s="2">
        <f t="shared" si="11"/>
        <v>21.899066692636033</v>
      </c>
      <c r="K242" s="15"/>
    </row>
    <row r="243" spans="1:11" ht="15.75" customHeight="1">
      <c r="A243" s="23" t="s">
        <v>182</v>
      </c>
      <c r="B243" s="25">
        <v>812</v>
      </c>
      <c r="C243" s="23" t="s">
        <v>183</v>
      </c>
      <c r="D243" s="26">
        <v>6.9</v>
      </c>
      <c r="E243" s="26">
        <v>297.53100000000001</v>
      </c>
      <c r="F243" s="26">
        <v>4036229</v>
      </c>
      <c r="G243" s="26">
        <v>99987.36</v>
      </c>
      <c r="H243" s="23" t="s">
        <v>127</v>
      </c>
      <c r="I243" s="2">
        <f t="shared" si="10"/>
        <v>14.717090244075449</v>
      </c>
      <c r="J243" s="2">
        <f t="shared" si="11"/>
        <v>7.3585451220377243</v>
      </c>
      <c r="K243" s="15"/>
    </row>
    <row r="244" spans="1:11" ht="15.75" customHeight="1">
      <c r="A244" s="23" t="s">
        <v>182</v>
      </c>
      <c r="B244" s="25">
        <v>815</v>
      </c>
      <c r="C244" s="23" t="s">
        <v>183</v>
      </c>
      <c r="D244" s="26">
        <v>10.1</v>
      </c>
      <c r="E244" s="26">
        <v>297.55029999999999</v>
      </c>
      <c r="F244" s="26">
        <v>4036242</v>
      </c>
      <c r="G244" s="26">
        <v>99988.63</v>
      </c>
      <c r="H244" s="23" t="s">
        <v>127</v>
      </c>
      <c r="I244" s="2">
        <f t="shared" si="10"/>
        <v>37.206137295345158</v>
      </c>
      <c r="J244" s="2">
        <f t="shared" si="11"/>
        <v>18.603068647672579</v>
      </c>
      <c r="K244" s="15"/>
    </row>
    <row r="245" spans="1:11" ht="15.75" customHeight="1">
      <c r="A245" s="23" t="s">
        <v>182</v>
      </c>
      <c r="B245" s="25">
        <v>820</v>
      </c>
      <c r="C245" s="23" t="s">
        <v>183</v>
      </c>
      <c r="D245" s="26">
        <v>4.4000000000000004</v>
      </c>
      <c r="E245" s="26">
        <v>297.28960000000001</v>
      </c>
      <c r="F245" s="26">
        <v>4036236</v>
      </c>
      <c r="G245" s="26">
        <v>99990.86</v>
      </c>
      <c r="H245" s="23" t="s">
        <v>127</v>
      </c>
      <c r="I245" s="2">
        <f t="shared" si="10"/>
        <v>4.9225258037465816</v>
      </c>
      <c r="J245" s="2">
        <f t="shared" si="11"/>
        <v>2.4612629018732908</v>
      </c>
      <c r="K245" s="15"/>
    </row>
    <row r="246" spans="1:11" ht="15.75" customHeight="1">
      <c r="A246" s="23" t="s">
        <v>182</v>
      </c>
      <c r="B246" s="25">
        <v>824</v>
      </c>
      <c r="C246" s="23" t="s">
        <v>183</v>
      </c>
      <c r="D246" s="26">
        <v>7.6</v>
      </c>
      <c r="E246" s="26">
        <v>296.84800000000001</v>
      </c>
      <c r="F246" s="26">
        <v>4036234</v>
      </c>
      <c r="G246" s="26">
        <v>99994.48</v>
      </c>
      <c r="H246" s="23" t="s">
        <v>127</v>
      </c>
      <c r="I246" s="2">
        <f t="shared" si="10"/>
        <v>18.619668412591956</v>
      </c>
      <c r="J246" s="2">
        <f t="shared" si="11"/>
        <v>9.309834206295978</v>
      </c>
      <c r="K246" s="15"/>
    </row>
    <row r="247" spans="1:11" ht="15.75" customHeight="1">
      <c r="A247" s="23" t="s">
        <v>182</v>
      </c>
      <c r="B247" s="25">
        <v>828</v>
      </c>
      <c r="C247" s="23" t="s">
        <v>183</v>
      </c>
      <c r="D247" s="26">
        <v>8</v>
      </c>
      <c r="E247" s="26">
        <v>297.45330000000001</v>
      </c>
      <c r="F247" s="26">
        <v>4036239</v>
      </c>
      <c r="G247" s="26">
        <v>99989.68</v>
      </c>
      <c r="H247" s="23" t="s">
        <v>127</v>
      </c>
      <c r="I247" s="2">
        <f t="shared" si="10"/>
        <v>21.095855528885963</v>
      </c>
      <c r="J247" s="2">
        <f t="shared" si="11"/>
        <v>10.547927764442981</v>
      </c>
      <c r="K247" s="15"/>
    </row>
    <row r="248" spans="1:11" ht="15.75" customHeight="1">
      <c r="A248" s="23" t="s">
        <v>182</v>
      </c>
      <c r="B248" s="25">
        <v>829</v>
      </c>
      <c r="C248" s="23" t="s">
        <v>183</v>
      </c>
      <c r="D248" s="26">
        <v>4.3</v>
      </c>
      <c r="E248" s="26">
        <v>297.23579999999998</v>
      </c>
      <c r="F248" s="26">
        <v>4036242</v>
      </c>
      <c r="G248" s="26">
        <v>99991.73</v>
      </c>
      <c r="H248" s="23" t="s">
        <v>127</v>
      </c>
      <c r="I248" s="2">
        <f t="shared" si="10"/>
        <v>4.6546219247384624</v>
      </c>
      <c r="J248" s="2">
        <f t="shared" si="11"/>
        <v>2.3273109623692312</v>
      </c>
      <c r="K248" s="15"/>
    </row>
    <row r="249" spans="1:11" ht="15.75" customHeight="1">
      <c r="A249" s="23" t="s">
        <v>182</v>
      </c>
      <c r="B249" s="25">
        <v>831</v>
      </c>
      <c r="C249" s="23" t="s">
        <v>183</v>
      </c>
      <c r="D249" s="26">
        <v>3.8</v>
      </c>
      <c r="E249" s="26">
        <v>296.8109</v>
      </c>
      <c r="F249" s="26">
        <v>4036241</v>
      </c>
      <c r="G249" s="26">
        <v>99995.49</v>
      </c>
      <c r="H249" s="23" t="s">
        <v>127</v>
      </c>
      <c r="I249" s="2">
        <f t="shared" si="10"/>
        <v>3.4451229617346302</v>
      </c>
      <c r="J249" s="2">
        <f t="shared" si="11"/>
        <v>1.7225614808673151</v>
      </c>
      <c r="K249" s="15"/>
    </row>
    <row r="250" spans="1:11" ht="15.75" customHeight="1">
      <c r="A250" s="23" t="s">
        <v>182</v>
      </c>
      <c r="B250" s="25">
        <v>838</v>
      </c>
      <c r="C250" s="23" t="s">
        <v>183</v>
      </c>
      <c r="D250" s="26">
        <v>5.6</v>
      </c>
      <c r="E250" s="26">
        <v>297.46480000000003</v>
      </c>
      <c r="F250" s="26">
        <v>4036247</v>
      </c>
      <c r="G250" s="26">
        <v>99988.94</v>
      </c>
      <c r="H250" s="23" t="s">
        <v>127</v>
      </c>
      <c r="I250" s="2">
        <f t="shared" si="10"/>
        <v>8.8539036505121729</v>
      </c>
      <c r="J250" s="2">
        <f t="shared" si="11"/>
        <v>4.4269518252560864</v>
      </c>
      <c r="K250" s="15"/>
    </row>
    <row r="251" spans="1:11" ht="15.75" customHeight="1">
      <c r="A251" s="23" t="s">
        <v>182</v>
      </c>
      <c r="B251" s="25">
        <v>845</v>
      </c>
      <c r="C251" s="23" t="s">
        <v>183</v>
      </c>
      <c r="D251" s="26">
        <v>5.7</v>
      </c>
      <c r="E251" s="26">
        <v>297.1087</v>
      </c>
      <c r="F251" s="26">
        <v>4036254</v>
      </c>
      <c r="G251" s="26">
        <v>99990.89</v>
      </c>
      <c r="H251" s="23" t="s">
        <v>127</v>
      </c>
      <c r="I251" s="2">
        <f t="shared" si="10"/>
        <v>9.2437048473475247</v>
      </c>
      <c r="J251" s="2">
        <f t="shared" si="11"/>
        <v>4.6218524236737624</v>
      </c>
      <c r="K251" s="15"/>
    </row>
    <row r="252" spans="1:11" ht="15.75" customHeight="1">
      <c r="A252" s="23" t="s">
        <v>182</v>
      </c>
      <c r="B252" s="25">
        <v>846</v>
      </c>
      <c r="C252" s="23" t="s">
        <v>183</v>
      </c>
      <c r="D252" s="26">
        <v>4.3</v>
      </c>
      <c r="E252" s="26">
        <v>296.95650000000001</v>
      </c>
      <c r="F252" s="26">
        <v>4036252</v>
      </c>
      <c r="G252" s="26">
        <v>99992.63</v>
      </c>
      <c r="H252" s="23" t="s">
        <v>127</v>
      </c>
      <c r="I252" s="2">
        <f t="shared" si="10"/>
        <v>4.6546219247384624</v>
      </c>
      <c r="J252" s="2">
        <f t="shared" si="11"/>
        <v>2.3273109623692312</v>
      </c>
      <c r="K252" s="15"/>
    </row>
    <row r="253" spans="1:11" ht="15.75" customHeight="1">
      <c r="A253" s="23" t="s">
        <v>182</v>
      </c>
      <c r="B253" s="25">
        <v>852</v>
      </c>
      <c r="C253" s="23" t="s">
        <v>183</v>
      </c>
      <c r="D253" s="26">
        <v>16.8</v>
      </c>
      <c r="E253" s="26">
        <v>295.5754</v>
      </c>
      <c r="F253" s="26">
        <v>4036267</v>
      </c>
      <c r="G253" s="26">
        <v>99998.97</v>
      </c>
      <c r="H253" s="23" t="s">
        <v>127</v>
      </c>
      <c r="I253" s="2">
        <f t="shared" si="10"/>
        <v>128.3935922348158</v>
      </c>
      <c r="J253" s="2">
        <f t="shared" si="11"/>
        <v>64.196796117407899</v>
      </c>
      <c r="K253" s="15"/>
    </row>
    <row r="254" spans="1:11" ht="15.75" customHeight="1">
      <c r="A254" s="23" t="s">
        <v>182</v>
      </c>
      <c r="B254" s="25">
        <v>864</v>
      </c>
      <c r="C254" s="23" t="s">
        <v>183</v>
      </c>
      <c r="D254" s="26">
        <v>25.8</v>
      </c>
      <c r="E254" s="26">
        <v>294.09690000000001</v>
      </c>
      <c r="F254" s="26">
        <v>4036289</v>
      </c>
      <c r="G254" s="26">
        <v>99997.01</v>
      </c>
      <c r="H254" s="23" t="s">
        <v>127</v>
      </c>
      <c r="I254" s="2">
        <f t="shared" si="10"/>
        <v>364.80449802994127</v>
      </c>
      <c r="J254" s="2">
        <f t="shared" si="11"/>
        <v>182.40224901497064</v>
      </c>
      <c r="K254" s="15"/>
    </row>
    <row r="255" spans="1:11" ht="15.75" customHeight="1">
      <c r="A255" s="23" t="s">
        <v>182</v>
      </c>
      <c r="B255" s="25">
        <v>871</v>
      </c>
      <c r="C255" s="23" t="s">
        <v>183</v>
      </c>
      <c r="D255" s="26">
        <v>3.1</v>
      </c>
      <c r="E255" s="26">
        <v>295.59059999999999</v>
      </c>
      <c r="F255" s="26">
        <v>4036275</v>
      </c>
      <c r="G255" s="26">
        <v>99991.89</v>
      </c>
      <c r="H255" s="23" t="s">
        <v>127</v>
      </c>
      <c r="I255" s="2">
        <f t="shared" si="10"/>
        <v>2.0987858687457761</v>
      </c>
      <c r="J255" s="2">
        <f t="shared" si="11"/>
        <v>1.0493929343728881</v>
      </c>
      <c r="K255" s="15"/>
    </row>
    <row r="256" spans="1:11" ht="15.75" customHeight="1">
      <c r="A256" s="23" t="s">
        <v>182</v>
      </c>
      <c r="B256" s="25">
        <v>874</v>
      </c>
      <c r="C256" s="23" t="s">
        <v>183</v>
      </c>
      <c r="D256" s="26">
        <v>31.4</v>
      </c>
      <c r="E256" s="26">
        <v>296.41129999999998</v>
      </c>
      <c r="F256" s="26">
        <v>4036266</v>
      </c>
      <c r="G256" s="26">
        <v>99990.8</v>
      </c>
      <c r="H256" s="23" t="s">
        <v>127</v>
      </c>
      <c r="I256" s="2">
        <f t="shared" si="10"/>
        <v>588.46636596836322</v>
      </c>
      <c r="J256" s="2">
        <f t="shared" si="11"/>
        <v>294.23318298418161</v>
      </c>
      <c r="K256" s="15"/>
    </row>
    <row r="257" spans="1:11" ht="15.75" customHeight="1">
      <c r="A257" s="23" t="s">
        <v>182</v>
      </c>
      <c r="B257" s="25">
        <v>888</v>
      </c>
      <c r="C257" s="23" t="s">
        <v>183</v>
      </c>
      <c r="D257" s="26">
        <v>5.6</v>
      </c>
      <c r="E257" s="26">
        <v>297.22519999999997</v>
      </c>
      <c r="F257" s="26">
        <v>4036254</v>
      </c>
      <c r="G257" s="26">
        <v>99989.48</v>
      </c>
      <c r="H257" s="23" t="s">
        <v>127</v>
      </c>
      <c r="I257" s="2">
        <f t="shared" si="10"/>
        <v>8.8539036505121729</v>
      </c>
      <c r="J257" s="2">
        <f t="shared" si="11"/>
        <v>4.4269518252560864</v>
      </c>
      <c r="K257" s="15"/>
    </row>
    <row r="258" spans="1:11" ht="15.75" customHeight="1">
      <c r="A258" s="23" t="s">
        <v>182</v>
      </c>
      <c r="B258" s="25">
        <v>897</v>
      </c>
      <c r="C258" s="23" t="s">
        <v>183</v>
      </c>
      <c r="D258" s="26">
        <v>10.8</v>
      </c>
      <c r="E258" s="26">
        <v>297.58980000000003</v>
      </c>
      <c r="F258" s="26">
        <v>4036255</v>
      </c>
      <c r="G258" s="26">
        <v>99984.97</v>
      </c>
      <c r="H258" s="23" t="s">
        <v>127</v>
      </c>
      <c r="I258" s="2">
        <f t="shared" si="10"/>
        <v>43.798133385272067</v>
      </c>
      <c r="J258" s="2">
        <f t="shared" si="11"/>
        <v>21.899066692636033</v>
      </c>
      <c r="K258" s="15"/>
    </row>
    <row r="259" spans="1:11" ht="15.75" customHeight="1">
      <c r="A259" s="23" t="s">
        <v>182</v>
      </c>
      <c r="B259" s="25">
        <v>902</v>
      </c>
      <c r="C259" s="23" t="s">
        <v>183</v>
      </c>
      <c r="D259" s="26">
        <v>6.1</v>
      </c>
      <c r="E259" s="26">
        <v>297.62020000000001</v>
      </c>
      <c r="F259" s="26">
        <v>4036247</v>
      </c>
      <c r="G259" s="26">
        <v>99985.37</v>
      </c>
      <c r="H259" s="23" t="s">
        <v>127</v>
      </c>
      <c r="I259" s="2">
        <f t="shared" si="10"/>
        <v>10.902984147925293</v>
      </c>
      <c r="J259" s="2">
        <f t="shared" si="11"/>
        <v>5.4514920739626467</v>
      </c>
      <c r="K259" s="15"/>
    </row>
    <row r="260" spans="1:11" ht="15.75" customHeight="1">
      <c r="A260" s="23" t="s">
        <v>182</v>
      </c>
      <c r="B260" s="25">
        <v>903</v>
      </c>
      <c r="C260" s="23" t="s">
        <v>183</v>
      </c>
      <c r="D260" s="26">
        <v>6.3</v>
      </c>
      <c r="E260" s="26">
        <v>297.60329999999999</v>
      </c>
      <c r="F260" s="26">
        <v>4036247</v>
      </c>
      <c r="G260" s="26">
        <v>99985.84</v>
      </c>
      <c r="H260" s="23" t="s">
        <v>127</v>
      </c>
      <c r="I260" s="2">
        <f t="shared" si="10"/>
        <v>11.793705036194938</v>
      </c>
      <c r="J260" s="2">
        <f t="shared" si="11"/>
        <v>5.8968525180974689</v>
      </c>
      <c r="K260" s="15"/>
    </row>
    <row r="261" spans="1:11" ht="15.75" customHeight="1">
      <c r="A261" s="23" t="s">
        <v>182</v>
      </c>
      <c r="B261" s="25">
        <v>905</v>
      </c>
      <c r="C261" s="23" t="s">
        <v>183</v>
      </c>
      <c r="D261" s="26">
        <v>5.0999999999999996</v>
      </c>
      <c r="E261" s="26">
        <v>297.65750000000003</v>
      </c>
      <c r="F261" s="26">
        <v>4036245</v>
      </c>
      <c r="G261" s="26">
        <v>99986.22</v>
      </c>
      <c r="H261" s="23" t="s">
        <v>127</v>
      </c>
      <c r="I261" s="2">
        <f t="shared" si="10"/>
        <v>7.0511965216852328</v>
      </c>
      <c r="J261" s="2">
        <f t="shared" si="11"/>
        <v>3.5255982608426164</v>
      </c>
      <c r="K261" s="15"/>
    </row>
    <row r="262" spans="1:11" ht="15.75" customHeight="1">
      <c r="A262" s="23" t="s">
        <v>182</v>
      </c>
      <c r="B262" s="25">
        <v>906</v>
      </c>
      <c r="C262" s="23" t="s">
        <v>183</v>
      </c>
      <c r="D262" s="26">
        <v>7.2</v>
      </c>
      <c r="E262" s="26">
        <v>297.5489</v>
      </c>
      <c r="F262" s="26">
        <v>4036247</v>
      </c>
      <c r="G262" s="26">
        <v>99986.92</v>
      </c>
      <c r="H262" s="23" t="s">
        <v>127</v>
      </c>
      <c r="I262" s="2">
        <f t="shared" si="10"/>
        <v>16.323536666146875</v>
      </c>
      <c r="J262" s="2">
        <f t="shared" si="11"/>
        <v>8.1617683330734376</v>
      </c>
      <c r="K262" s="15"/>
    </row>
    <row r="263" spans="1:11" ht="15.75" customHeight="1">
      <c r="A263" s="23" t="s">
        <v>182</v>
      </c>
      <c r="B263" s="25">
        <v>917</v>
      </c>
      <c r="C263" s="23" t="s">
        <v>183</v>
      </c>
      <c r="D263" s="26">
        <v>4.0999999999999996</v>
      </c>
      <c r="E263" s="26">
        <v>297.91950000000003</v>
      </c>
      <c r="F263" s="26">
        <v>4036236</v>
      </c>
      <c r="G263" s="26">
        <v>99982.64</v>
      </c>
      <c r="H263" s="23" t="s">
        <v>127</v>
      </c>
      <c r="I263" s="2">
        <f t="shared" si="10"/>
        <v>4.1450899591578754</v>
      </c>
      <c r="J263" s="2">
        <f t="shared" si="11"/>
        <v>2.0725449795789377</v>
      </c>
      <c r="K263" s="15"/>
    </row>
    <row r="264" spans="1:11" ht="15.75" customHeight="1">
      <c r="A264" s="23" t="s">
        <v>182</v>
      </c>
      <c r="B264" s="25">
        <v>919</v>
      </c>
      <c r="C264" s="23" t="s">
        <v>183</v>
      </c>
      <c r="D264" s="26">
        <v>6.3</v>
      </c>
      <c r="E264" s="26">
        <v>297.90120000000002</v>
      </c>
      <c r="F264" s="26">
        <v>4036241</v>
      </c>
      <c r="G264" s="26">
        <v>99982.15</v>
      </c>
      <c r="H264" s="23" t="s">
        <v>127</v>
      </c>
      <c r="I264" s="2">
        <f t="shared" si="10"/>
        <v>11.793705036194938</v>
      </c>
      <c r="J264" s="2">
        <f t="shared" si="11"/>
        <v>5.8968525180974689</v>
      </c>
      <c r="K264" s="15"/>
    </row>
    <row r="265" spans="1:11" ht="15.75" customHeight="1">
      <c r="A265" s="23" t="s">
        <v>182</v>
      </c>
      <c r="B265" s="25">
        <v>920</v>
      </c>
      <c r="C265" s="23" t="s">
        <v>183</v>
      </c>
      <c r="D265" s="26">
        <v>20.2</v>
      </c>
      <c r="E265" s="26">
        <v>297.65379999999999</v>
      </c>
      <c r="F265" s="26">
        <v>4036241</v>
      </c>
      <c r="G265" s="26">
        <v>99986.19</v>
      </c>
      <c r="H265" s="23" t="s">
        <v>127</v>
      </c>
      <c r="I265" s="2">
        <f t="shared" si="10"/>
        <v>201.08598359110201</v>
      </c>
      <c r="J265" s="2">
        <f t="shared" si="11"/>
        <v>100.542991795551</v>
      </c>
      <c r="K265" s="15"/>
    </row>
    <row r="266" spans="1:11" ht="15.75" customHeight="1">
      <c r="A266" s="23" t="s">
        <v>182</v>
      </c>
      <c r="B266" s="25">
        <v>921</v>
      </c>
      <c r="C266" s="23" t="s">
        <v>183</v>
      </c>
      <c r="D266" s="26">
        <v>10.3</v>
      </c>
      <c r="E266" s="26">
        <v>297.64370000000002</v>
      </c>
      <c r="F266" s="26">
        <v>4036239</v>
      </c>
      <c r="G266" s="26">
        <v>99986.58</v>
      </c>
      <c r="H266" s="23" t="s">
        <v>127</v>
      </c>
      <c r="I266" s="2">
        <f t="shared" si="10"/>
        <v>39.025085987037379</v>
      </c>
      <c r="J266" s="2">
        <f t="shared" si="11"/>
        <v>19.512542993518689</v>
      </c>
      <c r="K266" s="15"/>
    </row>
    <row r="267" spans="1:11" ht="15.75" customHeight="1">
      <c r="A267" s="23" t="s">
        <v>182</v>
      </c>
      <c r="B267" s="25">
        <v>929</v>
      </c>
      <c r="C267" s="23" t="s">
        <v>183</v>
      </c>
      <c r="D267" s="26">
        <v>1.8</v>
      </c>
      <c r="E267" s="26">
        <v>298.15030000000002</v>
      </c>
      <c r="F267" s="26">
        <v>4036227</v>
      </c>
      <c r="G267" s="26">
        <v>99977.03</v>
      </c>
      <c r="H267" s="23" t="s">
        <v>127</v>
      </c>
      <c r="I267" s="2">
        <f t="shared" si="10"/>
        <v>0.55883014880198978</v>
      </c>
      <c r="J267" s="2">
        <f t="shared" si="11"/>
        <v>0.27941507440099489</v>
      </c>
      <c r="K267" s="15"/>
    </row>
    <row r="268" spans="1:11" ht="15.75" customHeight="1">
      <c r="A268" s="23" t="s">
        <v>182</v>
      </c>
      <c r="B268" s="25">
        <v>934</v>
      </c>
      <c r="C268" s="23" t="s">
        <v>183</v>
      </c>
      <c r="D268" s="26">
        <v>17</v>
      </c>
      <c r="E268" s="26">
        <v>297.90609999999998</v>
      </c>
      <c r="F268" s="26">
        <v>4036231</v>
      </c>
      <c r="G268" s="26">
        <v>99982.19</v>
      </c>
      <c r="H268" s="23" t="s">
        <v>127</v>
      </c>
      <c r="I268" s="2">
        <f t="shared" si="10"/>
        <v>132.14607269929297</v>
      </c>
      <c r="J268" s="2">
        <f t="shared" si="11"/>
        <v>66.073036349646486</v>
      </c>
      <c r="K268" s="15"/>
    </row>
    <row r="269" spans="1:11" ht="15.75" customHeight="1">
      <c r="A269" s="23" t="s">
        <v>182</v>
      </c>
      <c r="B269" s="25">
        <v>935</v>
      </c>
      <c r="C269" s="23" t="s">
        <v>183</v>
      </c>
      <c r="D269" s="26">
        <v>3.3</v>
      </c>
      <c r="E269" s="26">
        <v>297.92509999999999</v>
      </c>
      <c r="F269" s="26">
        <v>4036230</v>
      </c>
      <c r="G269" s="26">
        <v>99981.58</v>
      </c>
      <c r="H269" s="23" t="s">
        <v>127</v>
      </c>
      <c r="I269" s="2">
        <f t="shared" si="10"/>
        <v>2.4437801267456263</v>
      </c>
      <c r="J269" s="2">
        <f t="shared" si="11"/>
        <v>1.2218900633728131</v>
      </c>
      <c r="K269" s="15"/>
    </row>
    <row r="270" spans="1:11" ht="15.75" customHeight="1">
      <c r="A270" s="23" t="s">
        <v>182</v>
      </c>
      <c r="B270" s="25">
        <v>938</v>
      </c>
      <c r="C270" s="23" t="s">
        <v>183</v>
      </c>
      <c r="D270" s="26">
        <v>5.9</v>
      </c>
      <c r="E270" s="26">
        <v>297.85719999999998</v>
      </c>
      <c r="F270" s="26">
        <v>4036228</v>
      </c>
      <c r="G270" s="26">
        <v>99983.039999999994</v>
      </c>
      <c r="H270" s="23" t="s">
        <v>127</v>
      </c>
      <c r="I270" s="2">
        <f t="shared" si="10"/>
        <v>10.053180102776206</v>
      </c>
      <c r="J270" s="2">
        <f t="shared" si="11"/>
        <v>5.0265900513881032</v>
      </c>
      <c r="K270" s="15"/>
    </row>
    <row r="271" spans="1:11" ht="15.75" customHeight="1">
      <c r="A271" s="23" t="s">
        <v>182</v>
      </c>
      <c r="B271" s="25">
        <v>948</v>
      </c>
      <c r="C271" s="23" t="s">
        <v>183</v>
      </c>
      <c r="D271" s="26">
        <v>1.4</v>
      </c>
      <c r="E271" s="26">
        <v>298.32139999999998</v>
      </c>
      <c r="F271" s="26">
        <v>4036222</v>
      </c>
      <c r="G271" s="26">
        <v>99974.89</v>
      </c>
      <c r="H271" s="23" t="s">
        <v>127</v>
      </c>
      <c r="I271" s="2">
        <f t="shared" si="10"/>
        <v>0.3031100671189364</v>
      </c>
      <c r="J271" s="2">
        <f t="shared" si="11"/>
        <v>0.1515550335594682</v>
      </c>
      <c r="K271" s="15"/>
    </row>
    <row r="272" spans="1:11" ht="15.75" customHeight="1">
      <c r="A272" s="23" t="s">
        <v>182</v>
      </c>
      <c r="B272" s="25">
        <v>10</v>
      </c>
      <c r="C272" s="23" t="s">
        <v>184</v>
      </c>
      <c r="D272" s="26">
        <v>1.4</v>
      </c>
      <c r="E272" s="26">
        <v>297.71190000000001</v>
      </c>
      <c r="F272" s="26">
        <v>4036171</v>
      </c>
      <c r="G272" s="26">
        <v>100044.8</v>
      </c>
      <c r="H272" s="23" t="s">
        <v>127</v>
      </c>
      <c r="I272" s="2">
        <f t="shared" si="10"/>
        <v>0.3031100671189364</v>
      </c>
      <c r="J272" s="2">
        <f t="shared" si="11"/>
        <v>0.1515550335594682</v>
      </c>
      <c r="K272" s="15"/>
    </row>
    <row r="273" spans="1:11" ht="15.75" customHeight="1">
      <c r="A273" s="23" t="s">
        <v>182</v>
      </c>
      <c r="B273" s="25">
        <v>24</v>
      </c>
      <c r="C273" s="23" t="s">
        <v>184</v>
      </c>
      <c r="D273" s="26">
        <v>29.5</v>
      </c>
      <c r="E273" s="26">
        <v>298.59379999999999</v>
      </c>
      <c r="F273" s="26">
        <v>4036198</v>
      </c>
      <c r="G273" s="26">
        <v>100049.1</v>
      </c>
      <c r="H273" s="23" t="s">
        <v>127</v>
      </c>
      <c r="I273" s="2">
        <f t="shared" si="10"/>
        <v>505.51756166609488</v>
      </c>
      <c r="J273" s="2">
        <f t="shared" si="11"/>
        <v>252.75878083304744</v>
      </c>
      <c r="K273" s="15"/>
    </row>
    <row r="274" spans="1:11" ht="15.75" customHeight="1">
      <c r="A274" s="23" t="s">
        <v>182</v>
      </c>
      <c r="B274" s="25">
        <v>25</v>
      </c>
      <c r="C274" s="23" t="s">
        <v>184</v>
      </c>
      <c r="D274" s="26">
        <v>7.8</v>
      </c>
      <c r="E274" s="26">
        <v>298.59750000000003</v>
      </c>
      <c r="F274" s="26">
        <v>4036198</v>
      </c>
      <c r="G274" s="26">
        <v>100049.3</v>
      </c>
      <c r="H274" s="23" t="s">
        <v>127</v>
      </c>
      <c r="I274" s="2">
        <f t="shared" si="10"/>
        <v>19.834998782039897</v>
      </c>
      <c r="J274" s="2">
        <f t="shared" si="11"/>
        <v>9.9174993910199483</v>
      </c>
      <c r="K274" s="15"/>
    </row>
    <row r="275" spans="1:11" ht="15.75" customHeight="1">
      <c r="A275" s="23" t="s">
        <v>182</v>
      </c>
      <c r="B275" s="25">
        <v>26</v>
      </c>
      <c r="C275" s="23" t="s">
        <v>184</v>
      </c>
      <c r="D275" s="26">
        <v>9.3000000000000007</v>
      </c>
      <c r="E275" s="26">
        <v>298.59629999999999</v>
      </c>
      <c r="F275" s="26">
        <v>4036199</v>
      </c>
      <c r="G275" s="26">
        <v>100049.3</v>
      </c>
      <c r="H275" s="23" t="s">
        <v>127</v>
      </c>
      <c r="I275" s="2">
        <f t="shared" si="10"/>
        <v>30.435237117624485</v>
      </c>
      <c r="J275" s="2">
        <f t="shared" si="11"/>
        <v>15.217618558812243</v>
      </c>
      <c r="K275" s="15"/>
    </row>
    <row r="276" spans="1:11" ht="15.75" customHeight="1">
      <c r="A276" s="23" t="s">
        <v>182</v>
      </c>
      <c r="B276" s="25">
        <v>27</v>
      </c>
      <c r="C276" s="23" t="s">
        <v>184</v>
      </c>
      <c r="D276" s="26">
        <v>14.2</v>
      </c>
      <c r="E276" s="26">
        <v>298.64980000000003</v>
      </c>
      <c r="F276" s="26">
        <v>4036197</v>
      </c>
      <c r="G276" s="26">
        <v>100051.1</v>
      </c>
      <c r="H276" s="23" t="s">
        <v>127</v>
      </c>
      <c r="I276" s="2">
        <f t="shared" si="10"/>
        <v>85.269905989273511</v>
      </c>
      <c r="J276" s="2">
        <f t="shared" si="11"/>
        <v>42.634952994636755</v>
      </c>
      <c r="K276" s="15"/>
    </row>
    <row r="277" spans="1:11" ht="15.75" customHeight="1">
      <c r="A277" s="23" t="s">
        <v>182</v>
      </c>
      <c r="B277" s="25">
        <v>29</v>
      </c>
      <c r="C277" s="23" t="s">
        <v>184</v>
      </c>
      <c r="D277" s="26">
        <v>14.4</v>
      </c>
      <c r="E277" s="26">
        <v>298.76260000000002</v>
      </c>
      <c r="F277" s="26">
        <v>4036193</v>
      </c>
      <c r="G277" s="26">
        <v>100053.7</v>
      </c>
      <c r="H277" s="23" t="s">
        <v>127</v>
      </c>
      <c r="I277" s="2">
        <f t="shared" si="10"/>
        <v>88.222929462990123</v>
      </c>
      <c r="J277" s="2">
        <f t="shared" si="11"/>
        <v>44.111464731495062</v>
      </c>
      <c r="K277" s="15"/>
    </row>
    <row r="278" spans="1:11" ht="15.75" customHeight="1">
      <c r="A278" s="23" t="s">
        <v>182</v>
      </c>
      <c r="B278" s="25">
        <v>32</v>
      </c>
      <c r="C278" s="23" t="s">
        <v>184</v>
      </c>
      <c r="D278" s="26">
        <v>44.6</v>
      </c>
      <c r="E278" s="26">
        <v>298.49149999999997</v>
      </c>
      <c r="F278" s="26">
        <v>4036203</v>
      </c>
      <c r="G278" s="26">
        <v>100049.4</v>
      </c>
      <c r="H278" s="23" t="s">
        <v>127</v>
      </c>
      <c r="I278" s="2">
        <f t="shared" si="10"/>
        <v>1382.6313800253965</v>
      </c>
      <c r="J278" s="2">
        <f t="shared" si="11"/>
        <v>691.31569001269827</v>
      </c>
      <c r="K278" s="15"/>
    </row>
    <row r="279" spans="1:11" ht="15.75" customHeight="1">
      <c r="A279" s="23" t="s">
        <v>182</v>
      </c>
      <c r="B279" s="25">
        <v>33</v>
      </c>
      <c r="C279" s="23" t="s">
        <v>184</v>
      </c>
      <c r="D279" s="26">
        <v>39.700000000000003</v>
      </c>
      <c r="E279" s="26">
        <v>298.6354</v>
      </c>
      <c r="F279" s="26">
        <v>4036201</v>
      </c>
      <c r="G279" s="26">
        <v>100051.8</v>
      </c>
      <c r="H279" s="23" t="s">
        <v>127</v>
      </c>
      <c r="I279" s="2">
        <f t="shared" si="10"/>
        <v>1041.5289544999353</v>
      </c>
      <c r="J279" s="2">
        <f t="shared" si="11"/>
        <v>520.76447724996763</v>
      </c>
      <c r="K279" s="15"/>
    </row>
    <row r="280" spans="1:11" ht="15.75" customHeight="1">
      <c r="A280" s="23" t="s">
        <v>182</v>
      </c>
      <c r="B280" s="25">
        <v>34</v>
      </c>
      <c r="C280" s="23" t="s">
        <v>184</v>
      </c>
      <c r="D280" s="26">
        <v>1.9</v>
      </c>
      <c r="E280" s="26">
        <v>298.69749999999999</v>
      </c>
      <c r="F280" s="26">
        <v>4036202</v>
      </c>
      <c r="G280" s="26">
        <v>100058</v>
      </c>
      <c r="H280" s="23" t="s">
        <v>127</v>
      </c>
      <c r="I280" s="2">
        <f t="shared" si="10"/>
        <v>0.63743735701784043</v>
      </c>
      <c r="J280" s="2">
        <f t="shared" si="11"/>
        <v>0.31871867850892022</v>
      </c>
      <c r="K280" s="15"/>
    </row>
    <row r="281" spans="1:11" ht="15.75" customHeight="1">
      <c r="A281" s="23" t="s">
        <v>182</v>
      </c>
      <c r="B281" s="25">
        <v>38</v>
      </c>
      <c r="C281" s="23" t="s">
        <v>184</v>
      </c>
      <c r="D281" s="26">
        <v>3.2</v>
      </c>
      <c r="E281" s="26">
        <v>298.6361</v>
      </c>
      <c r="F281" s="26">
        <v>4036212</v>
      </c>
      <c r="G281" s="26">
        <v>100058.4</v>
      </c>
      <c r="H281" s="23" t="s">
        <v>127</v>
      </c>
      <c r="I281" s="2">
        <f t="shared" si="10"/>
        <v>2.2674179139538468</v>
      </c>
      <c r="J281" s="2">
        <f t="shared" si="11"/>
        <v>1.1337089569769234</v>
      </c>
      <c r="K281" s="15"/>
    </row>
    <row r="282" spans="1:11" ht="15.75" customHeight="1">
      <c r="A282" s="23" t="s">
        <v>182</v>
      </c>
      <c r="B282" s="25">
        <v>42</v>
      </c>
      <c r="C282" s="23" t="s">
        <v>184</v>
      </c>
      <c r="D282" s="26">
        <v>39.799999999999997</v>
      </c>
      <c r="E282" s="26">
        <v>298.74869999999999</v>
      </c>
      <c r="F282" s="26">
        <v>4036218</v>
      </c>
      <c r="G282" s="26">
        <v>100059.5</v>
      </c>
      <c r="H282" s="23" t="s">
        <v>127</v>
      </c>
      <c r="I282" s="2">
        <f t="shared" si="10"/>
        <v>1047.9266142905858</v>
      </c>
      <c r="J282" s="2">
        <f t="shared" si="11"/>
        <v>523.9633071452929</v>
      </c>
      <c r="K282" s="15"/>
    </row>
    <row r="283" spans="1:11" ht="15.75" customHeight="1">
      <c r="A283" s="23" t="s">
        <v>182</v>
      </c>
      <c r="B283" s="25">
        <v>43</v>
      </c>
      <c r="C283" s="23" t="s">
        <v>184</v>
      </c>
      <c r="D283" s="26">
        <v>1.4</v>
      </c>
      <c r="E283" s="26">
        <v>298.85579999999999</v>
      </c>
      <c r="F283" s="26">
        <v>4036216</v>
      </c>
      <c r="G283" s="26">
        <v>100063.1</v>
      </c>
      <c r="H283" s="23" t="s">
        <v>127</v>
      </c>
      <c r="I283" s="2">
        <f t="shared" si="10"/>
        <v>0.3031100671189364</v>
      </c>
      <c r="J283" s="2">
        <f t="shared" si="11"/>
        <v>0.1515550335594682</v>
      </c>
      <c r="K283" s="15"/>
    </row>
    <row r="284" spans="1:11" ht="15.75" customHeight="1">
      <c r="A284" s="23" t="s">
        <v>182</v>
      </c>
      <c r="B284" s="25">
        <v>44</v>
      </c>
      <c r="C284" s="23" t="s">
        <v>184</v>
      </c>
      <c r="D284" s="26">
        <v>5</v>
      </c>
      <c r="E284" s="26">
        <v>298.84750000000003</v>
      </c>
      <c r="F284" s="26">
        <v>4036217</v>
      </c>
      <c r="G284" s="26">
        <v>100062.39999999999</v>
      </c>
      <c r="H284" s="23" t="s">
        <v>127</v>
      </c>
      <c r="I284" s="2">
        <f t="shared" si="10"/>
        <v>6.7193657419825046</v>
      </c>
      <c r="J284" s="2">
        <f t="shared" si="11"/>
        <v>3.3596828709912523</v>
      </c>
      <c r="K284" s="15"/>
    </row>
    <row r="285" spans="1:11" ht="15.75" customHeight="1">
      <c r="A285" s="23" t="s">
        <v>182</v>
      </c>
      <c r="B285" s="25">
        <v>45</v>
      </c>
      <c r="C285" s="23" t="s">
        <v>184</v>
      </c>
      <c r="D285" s="26">
        <v>27.5</v>
      </c>
      <c r="E285" s="26">
        <v>298.87310000000002</v>
      </c>
      <c r="F285" s="26">
        <v>4036217</v>
      </c>
      <c r="G285" s="26">
        <v>100063.2</v>
      </c>
      <c r="H285" s="23" t="s">
        <v>127</v>
      </c>
      <c r="I285" s="2">
        <f t="shared" si="10"/>
        <v>426.10746195751</v>
      </c>
      <c r="J285" s="2">
        <f t="shared" si="11"/>
        <v>213.053730978755</v>
      </c>
      <c r="K285" s="15"/>
    </row>
    <row r="286" spans="1:11" ht="15.75" customHeight="1">
      <c r="A286" s="23" t="s">
        <v>182</v>
      </c>
      <c r="B286" s="25">
        <v>46</v>
      </c>
      <c r="C286" s="23" t="s">
        <v>184</v>
      </c>
      <c r="D286" s="26">
        <v>3.5</v>
      </c>
      <c r="E286" s="26">
        <v>298.89389999999997</v>
      </c>
      <c r="F286" s="26">
        <v>4036219</v>
      </c>
      <c r="G286" s="26">
        <v>100062.9</v>
      </c>
      <c r="H286" s="23" t="s">
        <v>127</v>
      </c>
      <c r="I286" s="2">
        <f t="shared" si="10"/>
        <v>2.8201092290665253</v>
      </c>
      <c r="J286" s="2">
        <f t="shared" si="11"/>
        <v>1.4100546145332626</v>
      </c>
      <c r="K286" s="15"/>
    </row>
    <row r="287" spans="1:11" ht="15.75" customHeight="1">
      <c r="A287" s="23" t="s">
        <v>182</v>
      </c>
      <c r="B287" s="25">
        <v>47</v>
      </c>
      <c r="C287" s="23" t="s">
        <v>184</v>
      </c>
      <c r="D287" s="26">
        <v>19.3</v>
      </c>
      <c r="E287" s="26">
        <v>298.84609999999998</v>
      </c>
      <c r="F287" s="26">
        <v>4036220</v>
      </c>
      <c r="G287" s="26">
        <v>100061.7</v>
      </c>
      <c r="H287" s="23" t="s">
        <v>127</v>
      </c>
      <c r="I287" s="2">
        <f t="shared" si="10"/>
        <v>179.96957781482095</v>
      </c>
      <c r="J287" s="2">
        <f t="shared" si="11"/>
        <v>89.984788907410476</v>
      </c>
      <c r="K287" s="15"/>
    </row>
    <row r="288" spans="1:11" ht="15.75" customHeight="1">
      <c r="A288" s="23" t="s">
        <v>182</v>
      </c>
      <c r="B288" s="25">
        <v>48</v>
      </c>
      <c r="C288" s="23" t="s">
        <v>184</v>
      </c>
      <c r="D288" s="26">
        <v>18.399999999999999</v>
      </c>
      <c r="E288" s="26">
        <v>298.88670000000002</v>
      </c>
      <c r="F288" s="26">
        <v>4036221</v>
      </c>
      <c r="G288" s="26">
        <v>100062.1</v>
      </c>
      <c r="H288" s="23" t="s">
        <v>127</v>
      </c>
      <c r="I288" s="2">
        <f t="shared" si="10"/>
        <v>160.21937786994658</v>
      </c>
      <c r="J288" s="2">
        <f t="shared" si="11"/>
        <v>80.109688934973292</v>
      </c>
      <c r="K288" s="15"/>
    </row>
    <row r="289" spans="1:11" ht="15.75" customHeight="1">
      <c r="A289" s="23" t="s">
        <v>182</v>
      </c>
      <c r="B289" s="25">
        <v>52</v>
      </c>
      <c r="C289" s="23" t="s">
        <v>184</v>
      </c>
      <c r="D289" s="26">
        <v>39.1</v>
      </c>
      <c r="E289" s="26">
        <v>299.10660000000001</v>
      </c>
      <c r="F289" s="26">
        <v>4036225</v>
      </c>
      <c r="G289" s="26">
        <v>100063.6</v>
      </c>
      <c r="H289" s="23" t="s">
        <v>127</v>
      </c>
      <c r="I289" s="2">
        <f t="shared" si="10"/>
        <v>1003.6265903910229</v>
      </c>
      <c r="J289" s="2">
        <f t="shared" si="11"/>
        <v>501.81329519551144</v>
      </c>
      <c r="K289" s="15"/>
    </row>
    <row r="290" spans="1:11" ht="15.75" customHeight="1">
      <c r="A290" s="23" t="s">
        <v>182</v>
      </c>
      <c r="B290" s="25">
        <v>53</v>
      </c>
      <c r="C290" s="23" t="s">
        <v>184</v>
      </c>
      <c r="D290" s="26">
        <v>27.5</v>
      </c>
      <c r="E290" s="26">
        <v>299.06349999999998</v>
      </c>
      <c r="F290" s="26">
        <v>4036235</v>
      </c>
      <c r="G290" s="26">
        <v>100060.7</v>
      </c>
      <c r="H290" s="23" t="s">
        <v>127</v>
      </c>
      <c r="I290" s="2">
        <f t="shared" si="10"/>
        <v>426.10746195751</v>
      </c>
      <c r="J290" s="2">
        <f t="shared" si="11"/>
        <v>213.053730978755</v>
      </c>
      <c r="K290" s="15"/>
    </row>
    <row r="291" spans="1:11" ht="15.75" customHeight="1">
      <c r="A291" s="23" t="s">
        <v>182</v>
      </c>
      <c r="B291" s="25">
        <v>55</v>
      </c>
      <c r="C291" s="23" t="s">
        <v>184</v>
      </c>
      <c r="D291" s="26">
        <v>27.8</v>
      </c>
      <c r="E291" s="26">
        <v>299.13029999999998</v>
      </c>
      <c r="F291" s="26">
        <v>4036239</v>
      </c>
      <c r="G291" s="26">
        <v>100059.4</v>
      </c>
      <c r="H291" s="23" t="s">
        <v>127</v>
      </c>
      <c r="I291" s="2">
        <f t="shared" si="10"/>
        <v>437.5113645522141</v>
      </c>
      <c r="J291" s="2">
        <f t="shared" si="11"/>
        <v>218.75568227610705</v>
      </c>
      <c r="K291" s="15"/>
    </row>
    <row r="292" spans="1:11" ht="15.75" customHeight="1">
      <c r="A292" s="23" t="s">
        <v>182</v>
      </c>
      <c r="B292" s="25">
        <v>56</v>
      </c>
      <c r="C292" s="23" t="s">
        <v>184</v>
      </c>
      <c r="D292" s="26">
        <v>2.2999999999999998</v>
      </c>
      <c r="E292" s="26">
        <v>299.24619999999999</v>
      </c>
      <c r="F292" s="26">
        <v>4036238</v>
      </c>
      <c r="G292" s="26">
        <v>100066.2</v>
      </c>
      <c r="H292" s="23" t="s">
        <v>127</v>
      </c>
      <c r="I292" s="2">
        <f t="shared" si="10"/>
        <v>1.0148769636309225</v>
      </c>
      <c r="J292" s="2">
        <f t="shared" si="11"/>
        <v>0.50743848181546125</v>
      </c>
      <c r="K292" s="15"/>
    </row>
    <row r="293" spans="1:11" ht="15.75" customHeight="1">
      <c r="A293" s="23" t="s">
        <v>182</v>
      </c>
      <c r="B293" s="25">
        <v>59</v>
      </c>
      <c r="C293" s="23" t="s">
        <v>184</v>
      </c>
      <c r="D293" s="26">
        <v>2.2000000000000002</v>
      </c>
      <c r="E293" s="26">
        <v>299.29599999999999</v>
      </c>
      <c r="F293" s="26">
        <v>4036239</v>
      </c>
      <c r="G293" s="26">
        <v>100068.2</v>
      </c>
      <c r="H293" s="23" t="s">
        <v>127</v>
      </c>
      <c r="I293" s="2">
        <f t="shared" si="10"/>
        <v>0.91079531065923058</v>
      </c>
      <c r="J293" s="2">
        <f t="shared" si="11"/>
        <v>0.45539765532961529</v>
      </c>
      <c r="K293" s="15"/>
    </row>
    <row r="294" spans="1:11" ht="15.75" customHeight="1">
      <c r="A294" s="23" t="s">
        <v>182</v>
      </c>
      <c r="B294" s="25">
        <v>60</v>
      </c>
      <c r="C294" s="23" t="s">
        <v>184</v>
      </c>
      <c r="D294" s="26">
        <v>1.4</v>
      </c>
      <c r="E294" s="26">
        <v>299.20659999999998</v>
      </c>
      <c r="F294" s="26">
        <v>4036243</v>
      </c>
      <c r="G294" s="26">
        <v>100066.2</v>
      </c>
      <c r="H294" s="23" t="s">
        <v>127</v>
      </c>
      <c r="I294" s="2">
        <f t="shared" si="10"/>
        <v>0.3031100671189364</v>
      </c>
      <c r="J294" s="2">
        <f t="shared" si="11"/>
        <v>0.1515550335594682</v>
      </c>
      <c r="K294" s="15"/>
    </row>
    <row r="295" spans="1:11" ht="15.75" customHeight="1">
      <c r="A295" s="23" t="s">
        <v>182</v>
      </c>
      <c r="B295" s="25">
        <v>61</v>
      </c>
      <c r="C295" s="23" t="s">
        <v>184</v>
      </c>
      <c r="D295" s="26">
        <v>2.6</v>
      </c>
      <c r="E295" s="26">
        <v>299.23079999999999</v>
      </c>
      <c r="F295" s="26">
        <v>4036244</v>
      </c>
      <c r="G295" s="26">
        <v>100067.3</v>
      </c>
      <c r="H295" s="23" t="s">
        <v>127</v>
      </c>
      <c r="I295" s="2">
        <f t="shared" si="10"/>
        <v>1.3678032140655874</v>
      </c>
      <c r="J295" s="2">
        <f t="shared" si="11"/>
        <v>0.68390160703279368</v>
      </c>
      <c r="K295" s="15"/>
    </row>
    <row r="296" spans="1:11" ht="15.75" customHeight="1">
      <c r="A296" s="23" t="s">
        <v>182</v>
      </c>
      <c r="B296" s="25">
        <v>62</v>
      </c>
      <c r="C296" s="23" t="s">
        <v>184</v>
      </c>
      <c r="D296" s="26">
        <v>2.8</v>
      </c>
      <c r="E296" s="26">
        <v>299.20420000000001</v>
      </c>
      <c r="F296" s="26">
        <v>4036245</v>
      </c>
      <c r="G296" s="26">
        <v>100066.5</v>
      </c>
      <c r="H296" s="23" t="s">
        <v>127</v>
      </c>
      <c r="I296" s="2">
        <f t="shared" si="10"/>
        <v>1.6382024691018326</v>
      </c>
      <c r="J296" s="2">
        <f t="shared" si="11"/>
        <v>0.81910123455091632</v>
      </c>
      <c r="K296" s="15"/>
    </row>
    <row r="297" spans="1:11" ht="15.75" customHeight="1">
      <c r="A297" s="23" t="s">
        <v>182</v>
      </c>
      <c r="B297" s="25">
        <v>63</v>
      </c>
      <c r="C297" s="23" t="s">
        <v>184</v>
      </c>
      <c r="D297" s="26">
        <v>1.6</v>
      </c>
      <c r="E297" s="26">
        <v>299.12270000000001</v>
      </c>
      <c r="F297" s="26">
        <v>4036247</v>
      </c>
      <c r="G297" s="26">
        <v>100064.9</v>
      </c>
      <c r="H297" s="23" t="s">
        <v>127</v>
      </c>
      <c r="I297" s="2">
        <f t="shared" si="10"/>
        <v>0.41953129057486938</v>
      </c>
      <c r="J297" s="2">
        <f t="shared" si="11"/>
        <v>0.20976564528743469</v>
      </c>
      <c r="K297" s="15"/>
    </row>
    <row r="298" spans="1:11" ht="15.75" customHeight="1">
      <c r="A298" s="23" t="s">
        <v>182</v>
      </c>
      <c r="B298" s="25">
        <v>65</v>
      </c>
      <c r="C298" s="23" t="s">
        <v>184</v>
      </c>
      <c r="D298" s="26">
        <v>18</v>
      </c>
      <c r="E298" s="26">
        <v>299.2912</v>
      </c>
      <c r="F298" s="26">
        <v>4036246</v>
      </c>
      <c r="G298" s="26">
        <v>100071.3</v>
      </c>
      <c r="H298" s="23" t="s">
        <v>127</v>
      </c>
      <c r="I298" s="2">
        <f t="shared" si="10"/>
        <v>151.8727399613006</v>
      </c>
      <c r="J298" s="2">
        <f t="shared" si="11"/>
        <v>75.936369980650298</v>
      </c>
      <c r="K298" s="15"/>
    </row>
    <row r="299" spans="1:11" ht="15.75" customHeight="1">
      <c r="A299" s="23" t="s">
        <v>182</v>
      </c>
      <c r="B299" s="25">
        <v>68</v>
      </c>
      <c r="C299" s="23" t="s">
        <v>184</v>
      </c>
      <c r="D299" s="26">
        <v>27.1</v>
      </c>
      <c r="E299" s="26">
        <v>298.84649999999999</v>
      </c>
      <c r="F299" s="26">
        <v>4036253</v>
      </c>
      <c r="G299" s="26">
        <v>100064.4</v>
      </c>
      <c r="H299" s="23" t="s">
        <v>127</v>
      </c>
      <c r="I299" s="2">
        <f t="shared" si="10"/>
        <v>411.17750233311085</v>
      </c>
      <c r="J299" s="2">
        <f t="shared" si="11"/>
        <v>205.58875116655543</v>
      </c>
      <c r="K299" s="15"/>
    </row>
    <row r="300" spans="1:11" ht="15.75" customHeight="1">
      <c r="A300" s="23" t="s">
        <v>182</v>
      </c>
      <c r="B300" s="25">
        <v>69</v>
      </c>
      <c r="C300" s="23" t="s">
        <v>184</v>
      </c>
      <c r="D300" s="26">
        <v>25.1</v>
      </c>
      <c r="E300" s="26">
        <v>298.83319999999998</v>
      </c>
      <c r="F300" s="26">
        <v>4036254</v>
      </c>
      <c r="G300" s="26">
        <v>100065.2</v>
      </c>
      <c r="H300" s="23" t="s">
        <v>127</v>
      </c>
      <c r="I300" s="2">
        <f t="shared" si="10"/>
        <v>341.17819646454723</v>
      </c>
      <c r="J300" s="2">
        <f t="shared" si="11"/>
        <v>170.58909823227361</v>
      </c>
      <c r="K300" s="15"/>
    </row>
    <row r="301" spans="1:11" ht="15.75" customHeight="1">
      <c r="A301" s="23" t="s">
        <v>182</v>
      </c>
      <c r="B301" s="25">
        <v>71</v>
      </c>
      <c r="C301" s="23" t="s">
        <v>184</v>
      </c>
      <c r="D301" s="26">
        <v>7.4</v>
      </c>
      <c r="E301" s="26">
        <v>299.11970000000002</v>
      </c>
      <c r="F301" s="26">
        <v>4036256</v>
      </c>
      <c r="G301" s="26">
        <v>100071.1</v>
      </c>
      <c r="H301" s="23" t="s">
        <v>127</v>
      </c>
      <c r="I301" s="2">
        <f t="shared" si="10"/>
        <v>17.449353801175331</v>
      </c>
      <c r="J301" s="2">
        <f t="shared" si="11"/>
        <v>8.7246769005876654</v>
      </c>
      <c r="K301" s="15"/>
    </row>
    <row r="302" spans="1:11" ht="15.75" customHeight="1">
      <c r="A302" s="23" t="s">
        <v>182</v>
      </c>
      <c r="B302" s="25">
        <v>72</v>
      </c>
      <c r="C302" s="23" t="s">
        <v>184</v>
      </c>
      <c r="D302" s="26">
        <v>5.4</v>
      </c>
      <c r="E302" s="26">
        <v>299.27760000000001</v>
      </c>
      <c r="F302" s="26">
        <v>4036256</v>
      </c>
      <c r="G302" s="26">
        <v>100074.2</v>
      </c>
      <c r="H302" s="23" t="s">
        <v>127</v>
      </c>
      <c r="I302" s="2">
        <f t="shared" si="10"/>
        <v>8.1037938841421209</v>
      </c>
      <c r="J302" s="2">
        <f t="shared" si="11"/>
        <v>4.0518969420710604</v>
      </c>
      <c r="K302" s="15"/>
    </row>
    <row r="303" spans="1:11" ht="15.75" customHeight="1">
      <c r="A303" s="23" t="s">
        <v>182</v>
      </c>
      <c r="B303" s="25">
        <v>73</v>
      </c>
      <c r="C303" s="23" t="s">
        <v>184</v>
      </c>
      <c r="D303" s="26">
        <v>6.7</v>
      </c>
      <c r="E303" s="26">
        <v>299.1404</v>
      </c>
      <c r="F303" s="26">
        <v>4036258</v>
      </c>
      <c r="G303" s="26">
        <v>100072.2</v>
      </c>
      <c r="H303" s="23" t="s">
        <v>127</v>
      </c>
      <c r="I303" s="2">
        <f t="shared" si="10"/>
        <v>13.700196019924194</v>
      </c>
      <c r="J303" s="2">
        <f t="shared" si="11"/>
        <v>6.8500980099620969</v>
      </c>
      <c r="K303" s="15"/>
    </row>
    <row r="304" spans="1:11" ht="15.75" customHeight="1">
      <c r="A304" s="23" t="s">
        <v>182</v>
      </c>
      <c r="B304" s="25">
        <v>74</v>
      </c>
      <c r="C304" s="23" t="s">
        <v>184</v>
      </c>
      <c r="D304" s="26">
        <v>14.4</v>
      </c>
      <c r="E304" s="26">
        <v>298.80220000000003</v>
      </c>
      <c r="F304" s="26">
        <v>4036259</v>
      </c>
      <c r="G304" s="26">
        <v>100067.4</v>
      </c>
      <c r="H304" s="23" t="s">
        <v>127</v>
      </c>
      <c r="I304" s="2">
        <f t="shared" si="10"/>
        <v>88.222929462990123</v>
      </c>
      <c r="J304" s="2">
        <f t="shared" si="11"/>
        <v>44.111464731495062</v>
      </c>
      <c r="K304" s="15"/>
    </row>
    <row r="305" spans="1:11" ht="15.75" customHeight="1">
      <c r="A305" s="23" t="s">
        <v>182</v>
      </c>
      <c r="B305" s="25">
        <v>76</v>
      </c>
      <c r="C305" s="23" t="s">
        <v>184</v>
      </c>
      <c r="D305" s="26">
        <v>22.2</v>
      </c>
      <c r="E305" s="26">
        <v>299.11869999999999</v>
      </c>
      <c r="F305" s="26">
        <v>4036261</v>
      </c>
      <c r="G305" s="26">
        <v>100072.3</v>
      </c>
      <c r="H305" s="23" t="s">
        <v>127</v>
      </c>
      <c r="I305" s="2">
        <f t="shared" si="10"/>
        <v>253.03925874318006</v>
      </c>
      <c r="J305" s="2">
        <f t="shared" si="11"/>
        <v>126.51962937159003</v>
      </c>
      <c r="K305" s="15"/>
    </row>
    <row r="306" spans="1:11" ht="15.75" customHeight="1">
      <c r="A306" s="23" t="s">
        <v>182</v>
      </c>
      <c r="B306" s="25">
        <v>79</v>
      </c>
      <c r="C306" s="23" t="s">
        <v>184</v>
      </c>
      <c r="D306" s="26">
        <v>15.2</v>
      </c>
      <c r="E306" s="26">
        <v>298.86059999999998</v>
      </c>
      <c r="F306" s="26">
        <v>4036266</v>
      </c>
      <c r="G306" s="26">
        <v>100066</v>
      </c>
      <c r="H306" s="23" t="s">
        <v>127</v>
      </c>
      <c r="I306" s="2">
        <f t="shared" si="10"/>
        <v>100.63270764080784</v>
      </c>
      <c r="J306" s="2">
        <f t="shared" si="11"/>
        <v>50.316353820403918</v>
      </c>
      <c r="K306" s="15"/>
    </row>
    <row r="307" spans="1:11" ht="15.75" customHeight="1">
      <c r="A307" s="23" t="s">
        <v>182</v>
      </c>
      <c r="B307" s="25">
        <v>82</v>
      </c>
      <c r="C307" s="23" t="s">
        <v>184</v>
      </c>
      <c r="D307" s="26">
        <v>30.7</v>
      </c>
      <c r="E307" s="26">
        <v>298.62909999999999</v>
      </c>
      <c r="F307" s="26">
        <v>4036264</v>
      </c>
      <c r="G307" s="26">
        <v>100061.3</v>
      </c>
      <c r="H307" s="23" t="s">
        <v>127</v>
      </c>
      <c r="I307" s="2">
        <f t="shared" si="10"/>
        <v>557.04172859604057</v>
      </c>
      <c r="J307" s="2">
        <f t="shared" si="11"/>
        <v>278.52086429802029</v>
      </c>
      <c r="K307" s="15"/>
    </row>
    <row r="308" spans="1:11" ht="15.75" customHeight="1">
      <c r="A308" s="23" t="s">
        <v>182</v>
      </c>
      <c r="B308" s="25">
        <v>82</v>
      </c>
      <c r="C308" s="23" t="s">
        <v>184</v>
      </c>
      <c r="D308" s="26">
        <v>13.7</v>
      </c>
      <c r="E308" s="26">
        <v>298.62909999999999</v>
      </c>
      <c r="F308" s="26">
        <v>4036264</v>
      </c>
      <c r="G308" s="26">
        <v>100061.3</v>
      </c>
      <c r="H308" s="23" t="s">
        <v>127</v>
      </c>
      <c r="I308" s="2">
        <f t="shared" si="10"/>
        <v>78.144910992157847</v>
      </c>
      <c r="J308" s="2">
        <f t="shared" si="11"/>
        <v>39.072455496078923</v>
      </c>
      <c r="K308" s="15"/>
    </row>
    <row r="309" spans="1:11" ht="15.75" customHeight="1">
      <c r="A309" s="23" t="s">
        <v>182</v>
      </c>
      <c r="B309" s="25">
        <v>83</v>
      </c>
      <c r="C309" s="23" t="s">
        <v>184</v>
      </c>
      <c r="D309" s="26">
        <v>32.6</v>
      </c>
      <c r="E309" s="26">
        <v>298.63189999999997</v>
      </c>
      <c r="F309" s="26">
        <v>4036258</v>
      </c>
      <c r="G309" s="26">
        <v>100062.3</v>
      </c>
      <c r="H309" s="23" t="s">
        <v>127</v>
      </c>
      <c r="I309" s="2">
        <f t="shared" si="10"/>
        <v>644.71797451245448</v>
      </c>
      <c r="J309" s="2">
        <f t="shared" si="11"/>
        <v>322.35898725622724</v>
      </c>
      <c r="K309" s="15"/>
    </row>
    <row r="310" spans="1:11" ht="15.75" customHeight="1">
      <c r="A310" s="23" t="s">
        <v>182</v>
      </c>
      <c r="B310" s="25">
        <v>84</v>
      </c>
      <c r="C310" s="23" t="s">
        <v>184</v>
      </c>
      <c r="D310" s="26">
        <v>22</v>
      </c>
      <c r="E310" s="26">
        <v>298.53789999999998</v>
      </c>
      <c r="F310" s="26">
        <v>4036252</v>
      </c>
      <c r="G310" s="26">
        <v>100052.8</v>
      </c>
      <c r="H310" s="23" t="s">
        <v>127</v>
      </c>
      <c r="I310" s="2">
        <f t="shared" si="10"/>
        <v>247.52597845742599</v>
      </c>
      <c r="J310" s="2">
        <f t="shared" si="11"/>
        <v>123.762989228713</v>
      </c>
      <c r="K310" s="15"/>
    </row>
    <row r="311" spans="1:11" ht="15.75" customHeight="1">
      <c r="A311" s="23" t="s">
        <v>182</v>
      </c>
      <c r="B311" s="25">
        <v>85</v>
      </c>
      <c r="C311" s="23" t="s">
        <v>184</v>
      </c>
      <c r="D311" s="26">
        <v>19.100000000000001</v>
      </c>
      <c r="E311" s="26">
        <v>298.57479999999998</v>
      </c>
      <c r="F311" s="26">
        <v>4036252</v>
      </c>
      <c r="G311" s="26">
        <v>100053.6</v>
      </c>
      <c r="H311" s="23" t="s">
        <v>127</v>
      </c>
      <c r="I311" s="2">
        <f t="shared" si="10"/>
        <v>175.46355283510621</v>
      </c>
      <c r="J311" s="2">
        <f t="shared" si="11"/>
        <v>87.731776417553107</v>
      </c>
      <c r="K311" s="15"/>
    </row>
    <row r="312" spans="1:11" ht="15.75" customHeight="1">
      <c r="A312" s="23" t="s">
        <v>182</v>
      </c>
      <c r="B312" s="25">
        <v>86</v>
      </c>
      <c r="C312" s="23" t="s">
        <v>184</v>
      </c>
      <c r="D312" s="26">
        <v>21.9</v>
      </c>
      <c r="E312" s="26">
        <v>298.99489999999997</v>
      </c>
      <c r="F312" s="26">
        <v>4036247</v>
      </c>
      <c r="G312" s="26">
        <v>100060.4</v>
      </c>
      <c r="H312" s="23" t="s">
        <v>127</v>
      </c>
      <c r="I312" s="2">
        <f t="shared" si="10"/>
        <v>244.79613726151999</v>
      </c>
      <c r="J312" s="2">
        <f t="shared" si="11"/>
        <v>122.39806863075999</v>
      </c>
      <c r="K312" s="15"/>
    </row>
    <row r="313" spans="1:11" ht="15.75" customHeight="1">
      <c r="A313" s="23" t="s">
        <v>182</v>
      </c>
      <c r="B313" s="25">
        <v>88</v>
      </c>
      <c r="C313" s="23" t="s">
        <v>184</v>
      </c>
      <c r="D313" s="26">
        <v>16.100000000000001</v>
      </c>
      <c r="E313" s="26">
        <v>299.02300000000002</v>
      </c>
      <c r="F313" s="26">
        <v>4036242</v>
      </c>
      <c r="G313" s="26">
        <v>100058.7</v>
      </c>
      <c r="H313" s="23" t="s">
        <v>127</v>
      </c>
      <c r="I313" s="2">
        <f t="shared" si="10"/>
        <v>115.7580077361285</v>
      </c>
      <c r="J313" s="2">
        <f t="shared" si="11"/>
        <v>57.879003868064252</v>
      </c>
      <c r="K313" s="15"/>
    </row>
    <row r="314" spans="1:11" ht="15.75" customHeight="1">
      <c r="A314" s="23" t="s">
        <v>182</v>
      </c>
      <c r="B314" s="25">
        <v>89</v>
      </c>
      <c r="C314" s="23" t="s">
        <v>184</v>
      </c>
      <c r="D314" s="26">
        <v>32.9</v>
      </c>
      <c r="E314" s="26">
        <v>299.07600000000002</v>
      </c>
      <c r="F314" s="26">
        <v>4036240</v>
      </c>
      <c r="G314" s="26">
        <v>100058.6</v>
      </c>
      <c r="H314" s="23" t="s">
        <v>127</v>
      </c>
      <c r="I314" s="2">
        <f t="shared" si="10"/>
        <v>659.25548387102594</v>
      </c>
      <c r="J314" s="2">
        <f t="shared" si="11"/>
        <v>329.62774193551297</v>
      </c>
      <c r="K314" s="15"/>
    </row>
    <row r="315" spans="1:11" ht="15.75" customHeight="1">
      <c r="A315" s="23" t="s">
        <v>182</v>
      </c>
      <c r="B315" s="25">
        <v>93</v>
      </c>
      <c r="C315" s="23" t="s">
        <v>184</v>
      </c>
      <c r="D315" s="26">
        <v>2.2000000000000002</v>
      </c>
      <c r="E315" s="26">
        <v>297.98910000000001</v>
      </c>
      <c r="F315" s="26">
        <v>4036236</v>
      </c>
      <c r="G315" s="26">
        <v>100048.2</v>
      </c>
      <c r="H315" s="23" t="s">
        <v>127</v>
      </c>
      <c r="I315" s="2">
        <f t="shared" si="10"/>
        <v>0.91079531065923058</v>
      </c>
      <c r="J315" s="2">
        <f t="shared" si="11"/>
        <v>0.45539765532961529</v>
      </c>
      <c r="K315" s="15"/>
    </row>
    <row r="316" spans="1:11" ht="15.75" customHeight="1">
      <c r="A316" s="23" t="s">
        <v>182</v>
      </c>
      <c r="B316" s="25">
        <v>94</v>
      </c>
      <c r="C316" s="23" t="s">
        <v>184</v>
      </c>
      <c r="D316" s="26">
        <v>3.6</v>
      </c>
      <c r="E316" s="26">
        <v>298.03149999999999</v>
      </c>
      <c r="F316" s="26">
        <v>4036236</v>
      </c>
      <c r="G316" s="26">
        <v>100049.2</v>
      </c>
      <c r="H316" s="23" t="s">
        <v>127</v>
      </c>
      <c r="I316" s="2">
        <f t="shared" si="10"/>
        <v>3.0202788652900239</v>
      </c>
      <c r="J316" s="2">
        <f t="shared" si="11"/>
        <v>1.5101394326450119</v>
      </c>
      <c r="K316" s="15"/>
    </row>
    <row r="317" spans="1:11" ht="15.75" customHeight="1">
      <c r="A317" s="23" t="s">
        <v>182</v>
      </c>
      <c r="B317" s="25">
        <v>96</v>
      </c>
      <c r="C317" s="23" t="s">
        <v>184</v>
      </c>
      <c r="D317" s="26">
        <v>1.8</v>
      </c>
      <c r="E317" s="26">
        <v>297.9624</v>
      </c>
      <c r="F317" s="26">
        <v>4036234</v>
      </c>
      <c r="G317" s="26">
        <v>100048.7</v>
      </c>
      <c r="H317" s="23" t="s">
        <v>127</v>
      </c>
      <c r="I317" s="2">
        <f t="shared" si="10"/>
        <v>0.55883014880198978</v>
      </c>
      <c r="J317" s="2">
        <f t="shared" si="11"/>
        <v>0.27941507440099489</v>
      </c>
      <c r="K317" s="15"/>
    </row>
    <row r="318" spans="1:11" ht="15.75" customHeight="1">
      <c r="A318" s="23" t="s">
        <v>182</v>
      </c>
      <c r="B318" s="25">
        <v>98</v>
      </c>
      <c r="C318" s="23" t="s">
        <v>184</v>
      </c>
      <c r="D318" s="26">
        <v>2.2999999999999998</v>
      </c>
      <c r="E318" s="26">
        <v>298.721</v>
      </c>
      <c r="F318" s="26">
        <v>4036231</v>
      </c>
      <c r="G318" s="26">
        <v>100055.2</v>
      </c>
      <c r="H318" s="23" t="s">
        <v>127</v>
      </c>
      <c r="I318" s="2">
        <f t="shared" si="10"/>
        <v>1.0148769636309225</v>
      </c>
      <c r="J318" s="2">
        <f t="shared" si="11"/>
        <v>0.50743848181546125</v>
      </c>
      <c r="K318" s="15"/>
    </row>
    <row r="319" spans="1:11" ht="15.75" customHeight="1">
      <c r="A319" s="23" t="s">
        <v>182</v>
      </c>
      <c r="B319" s="25">
        <v>106</v>
      </c>
      <c r="C319" s="23" t="s">
        <v>184</v>
      </c>
      <c r="D319" s="26">
        <v>1.4</v>
      </c>
      <c r="E319" s="26">
        <v>297.63580000000002</v>
      </c>
      <c r="F319" s="26">
        <v>4036171</v>
      </c>
      <c r="G319" s="26">
        <v>100050.1</v>
      </c>
      <c r="H319" s="23" t="s">
        <v>127</v>
      </c>
      <c r="I319" s="2">
        <f t="shared" si="10"/>
        <v>0.3031100671189364</v>
      </c>
      <c r="J319" s="2">
        <f t="shared" si="11"/>
        <v>0.1515550335594682</v>
      </c>
      <c r="K319" s="15"/>
    </row>
    <row r="320" spans="1:11" ht="15.75" customHeight="1">
      <c r="A320" s="23" t="s">
        <v>182</v>
      </c>
      <c r="B320" s="25">
        <v>107</v>
      </c>
      <c r="C320" s="23" t="s">
        <v>184</v>
      </c>
      <c r="D320" s="26">
        <v>1.5</v>
      </c>
      <c r="E320" s="26">
        <v>297.53339999999997</v>
      </c>
      <c r="F320" s="26">
        <v>4036170</v>
      </c>
      <c r="G320" s="26">
        <v>100050</v>
      </c>
      <c r="H320" s="23" t="s">
        <v>127</v>
      </c>
      <c r="I320" s="2">
        <f t="shared" si="10"/>
        <v>0.35853936011865678</v>
      </c>
      <c r="J320" s="2">
        <f t="shared" si="11"/>
        <v>0.17926968005932839</v>
      </c>
      <c r="K320" s="15"/>
    </row>
    <row r="321" spans="1:11" ht="15.75" customHeight="1">
      <c r="A321" s="23" t="s">
        <v>182</v>
      </c>
      <c r="B321" s="25">
        <v>121</v>
      </c>
      <c r="C321" s="23" t="s">
        <v>184</v>
      </c>
      <c r="D321" s="26">
        <v>1.3</v>
      </c>
      <c r="E321" s="26">
        <v>298.70710000000003</v>
      </c>
      <c r="F321" s="26">
        <v>4036179</v>
      </c>
      <c r="G321" s="26">
        <v>100056.1</v>
      </c>
      <c r="H321" s="23" t="s">
        <v>127</v>
      </c>
      <c r="I321" s="2">
        <f t="shared" si="10"/>
        <v>0.25307917173890265</v>
      </c>
      <c r="J321" s="2">
        <f t="shared" si="11"/>
        <v>0.12653958586945133</v>
      </c>
      <c r="K321" s="15"/>
    </row>
    <row r="322" spans="1:11" ht="15.75" customHeight="1">
      <c r="A322" s="23" t="s">
        <v>182</v>
      </c>
      <c r="B322" s="25">
        <v>127</v>
      </c>
      <c r="C322" s="23" t="s">
        <v>184</v>
      </c>
      <c r="D322" s="26">
        <v>2</v>
      </c>
      <c r="E322" s="26">
        <v>298.97550000000001</v>
      </c>
      <c r="F322" s="26">
        <v>4036185</v>
      </c>
      <c r="G322" s="26">
        <v>100061.9</v>
      </c>
      <c r="H322" s="23" t="s">
        <v>127</v>
      </c>
      <c r="I322" s="2">
        <f t="shared" si="10"/>
        <v>0.72220869321546233</v>
      </c>
      <c r="J322" s="2">
        <f t="shared" si="11"/>
        <v>0.36110434660773116</v>
      </c>
      <c r="K322" s="15"/>
    </row>
    <row r="323" spans="1:11" ht="15.75" customHeight="1">
      <c r="A323" s="23" t="s">
        <v>182</v>
      </c>
      <c r="B323" s="25">
        <v>132</v>
      </c>
      <c r="C323" s="23" t="s">
        <v>184</v>
      </c>
      <c r="D323" s="26">
        <v>2.7</v>
      </c>
      <c r="E323" s="26">
        <v>298.85820000000001</v>
      </c>
      <c r="F323" s="26">
        <v>4036190</v>
      </c>
      <c r="G323" s="26">
        <v>100056.5</v>
      </c>
      <c r="H323" s="23" t="s">
        <v>127</v>
      </c>
      <c r="I323" s="2">
        <f t="shared" si="10"/>
        <v>1.4994126516529216</v>
      </c>
      <c r="J323" s="2">
        <f t="shared" si="11"/>
        <v>0.7497063258264608</v>
      </c>
      <c r="K323" s="15"/>
    </row>
    <row r="324" spans="1:11" ht="15.75" customHeight="1">
      <c r="A324" s="23" t="s">
        <v>182</v>
      </c>
      <c r="B324" s="25">
        <v>134</v>
      </c>
      <c r="C324" s="23" t="s">
        <v>184</v>
      </c>
      <c r="D324" s="26">
        <v>2.1</v>
      </c>
      <c r="E324" s="26">
        <v>298.86489999999998</v>
      </c>
      <c r="F324" s="26">
        <v>4036191</v>
      </c>
      <c r="G324" s="26">
        <v>100058.9</v>
      </c>
      <c r="H324" s="23" t="s">
        <v>127</v>
      </c>
      <c r="I324" s="2">
        <f t="shared" si="10"/>
        <v>0.81328301713109241</v>
      </c>
      <c r="J324" s="2">
        <f t="shared" si="11"/>
        <v>0.40664150856554621</v>
      </c>
      <c r="K324" s="15"/>
    </row>
    <row r="325" spans="1:11" ht="15.75" customHeight="1">
      <c r="A325" s="23" t="s">
        <v>182</v>
      </c>
      <c r="B325" s="25">
        <v>135</v>
      </c>
      <c r="C325" s="23" t="s">
        <v>184</v>
      </c>
      <c r="D325" s="26">
        <v>2.6</v>
      </c>
      <c r="E325" s="26">
        <v>298.85550000000001</v>
      </c>
      <c r="F325" s="26">
        <v>4036192</v>
      </c>
      <c r="G325" s="26">
        <v>100058.8</v>
      </c>
      <c r="H325" s="23" t="s">
        <v>127</v>
      </c>
      <c r="I325" s="2">
        <f t="shared" si="10"/>
        <v>1.3678032140655874</v>
      </c>
      <c r="J325" s="2">
        <f t="shared" si="11"/>
        <v>0.68390160703279368</v>
      </c>
      <c r="K325" s="15"/>
    </row>
    <row r="326" spans="1:11" ht="15.75" customHeight="1">
      <c r="A326" s="23" t="s">
        <v>182</v>
      </c>
      <c r="B326" s="25">
        <v>136</v>
      </c>
      <c r="C326" s="23" t="s">
        <v>184</v>
      </c>
      <c r="D326" s="26">
        <v>3.8</v>
      </c>
      <c r="E326" s="26">
        <v>298.86489999999998</v>
      </c>
      <c r="F326" s="26">
        <v>4036191</v>
      </c>
      <c r="G326" s="26">
        <v>100058.9</v>
      </c>
      <c r="H326" s="23" t="s">
        <v>127</v>
      </c>
      <c r="I326" s="2">
        <f t="shared" si="10"/>
        <v>3.4451229617346302</v>
      </c>
      <c r="J326" s="2">
        <f t="shared" si="11"/>
        <v>1.7225614808673151</v>
      </c>
      <c r="K326" s="15"/>
    </row>
    <row r="327" spans="1:11" ht="15.75" customHeight="1">
      <c r="A327" s="23" t="s">
        <v>182</v>
      </c>
      <c r="B327" s="25">
        <v>137</v>
      </c>
      <c r="C327" s="23" t="s">
        <v>184</v>
      </c>
      <c r="D327" s="26">
        <v>2.2999999999999998</v>
      </c>
      <c r="E327" s="26">
        <v>298.86900000000003</v>
      </c>
      <c r="F327" s="26">
        <v>4036191</v>
      </c>
      <c r="G327" s="26">
        <v>100059.4</v>
      </c>
      <c r="H327" s="23" t="s">
        <v>127</v>
      </c>
      <c r="I327" s="2">
        <f t="shared" si="10"/>
        <v>1.0148769636309225</v>
      </c>
      <c r="J327" s="2">
        <f t="shared" si="11"/>
        <v>0.50743848181546125</v>
      </c>
      <c r="K327" s="15"/>
    </row>
    <row r="328" spans="1:11" ht="15.75" customHeight="1">
      <c r="A328" s="23" t="s">
        <v>182</v>
      </c>
      <c r="B328" s="25">
        <v>139</v>
      </c>
      <c r="C328" s="23" t="s">
        <v>184</v>
      </c>
      <c r="D328" s="26">
        <v>1.8</v>
      </c>
      <c r="E328" s="26">
        <v>298.83479999999997</v>
      </c>
      <c r="F328" s="26">
        <v>4036196</v>
      </c>
      <c r="G328" s="26">
        <v>100059.4</v>
      </c>
      <c r="H328" s="23" t="s">
        <v>127</v>
      </c>
      <c r="I328" s="2">
        <f t="shared" si="10"/>
        <v>0.55883014880198978</v>
      </c>
      <c r="J328" s="2">
        <f t="shared" si="11"/>
        <v>0.27941507440099489</v>
      </c>
      <c r="K328" s="15"/>
    </row>
    <row r="329" spans="1:11" ht="15.75" customHeight="1">
      <c r="A329" s="23" t="s">
        <v>182</v>
      </c>
      <c r="B329" s="25">
        <v>140</v>
      </c>
      <c r="C329" s="23" t="s">
        <v>184</v>
      </c>
      <c r="D329" s="26">
        <v>1.8</v>
      </c>
      <c r="E329" s="26">
        <v>298.9171</v>
      </c>
      <c r="F329" s="26">
        <v>4036195</v>
      </c>
      <c r="G329" s="26">
        <v>100062.2</v>
      </c>
      <c r="H329" s="23" t="s">
        <v>127</v>
      </c>
      <c r="I329" s="2">
        <f t="shared" si="10"/>
        <v>0.55883014880198978</v>
      </c>
      <c r="J329" s="2">
        <f t="shared" si="11"/>
        <v>0.27941507440099489</v>
      </c>
      <c r="K329" s="15"/>
    </row>
    <row r="330" spans="1:11" ht="15.75" customHeight="1">
      <c r="A330" s="23" t="s">
        <v>182</v>
      </c>
      <c r="B330" s="25">
        <v>141</v>
      </c>
      <c r="C330" s="23" t="s">
        <v>184</v>
      </c>
      <c r="D330" s="26">
        <v>2.8</v>
      </c>
      <c r="E330" s="26">
        <v>298.91449999999998</v>
      </c>
      <c r="F330" s="26">
        <v>4036194</v>
      </c>
      <c r="G330" s="26">
        <v>100062.1</v>
      </c>
      <c r="H330" s="23" t="s">
        <v>127</v>
      </c>
      <c r="I330" s="2">
        <f t="shared" si="10"/>
        <v>1.6382024691018326</v>
      </c>
      <c r="J330" s="2">
        <f t="shared" si="11"/>
        <v>0.81910123455091632</v>
      </c>
      <c r="K330" s="15"/>
    </row>
    <row r="331" spans="1:11" ht="15.75" customHeight="1">
      <c r="A331" s="23" t="s">
        <v>182</v>
      </c>
      <c r="B331" s="25">
        <v>142</v>
      </c>
      <c r="C331" s="23" t="s">
        <v>184</v>
      </c>
      <c r="D331" s="26">
        <v>1.4</v>
      </c>
      <c r="E331" s="26">
        <v>298.97190000000001</v>
      </c>
      <c r="F331" s="26">
        <v>4036193</v>
      </c>
      <c r="G331" s="26">
        <v>100064.3</v>
      </c>
      <c r="H331" s="23" t="s">
        <v>127</v>
      </c>
      <c r="I331" s="2">
        <f t="shared" si="10"/>
        <v>0.3031100671189364</v>
      </c>
      <c r="J331" s="2">
        <f t="shared" si="11"/>
        <v>0.1515550335594682</v>
      </c>
      <c r="K331" s="15"/>
    </row>
    <row r="332" spans="1:11" ht="15.75" customHeight="1">
      <c r="A332" s="23" t="s">
        <v>182</v>
      </c>
      <c r="B332" s="25">
        <v>143</v>
      </c>
      <c r="C332" s="23" t="s">
        <v>184</v>
      </c>
      <c r="D332" s="26">
        <v>1.2</v>
      </c>
      <c r="E332" s="26">
        <v>298.97469999999998</v>
      </c>
      <c r="F332" s="26">
        <v>4036192</v>
      </c>
      <c r="G332" s="26">
        <v>100064.5</v>
      </c>
      <c r="H332" s="23" t="s">
        <v>127</v>
      </c>
      <c r="I332" s="2">
        <f t="shared" si="10"/>
        <v>0.20827564371008248</v>
      </c>
      <c r="J332" s="2">
        <f t="shared" si="11"/>
        <v>0.10413782185504124</v>
      </c>
      <c r="K332" s="15"/>
    </row>
    <row r="333" spans="1:11" ht="15.75" customHeight="1">
      <c r="A333" s="23" t="s">
        <v>182</v>
      </c>
      <c r="B333" s="25">
        <v>144</v>
      </c>
      <c r="C333" s="23" t="s">
        <v>184</v>
      </c>
      <c r="D333" s="26">
        <v>1.1000000000000001</v>
      </c>
      <c r="E333" s="26">
        <v>298.98309999999998</v>
      </c>
      <c r="F333" s="26">
        <v>4036192</v>
      </c>
      <c r="G333" s="26">
        <v>100065.4</v>
      </c>
      <c r="H333" s="23" t="s">
        <v>127</v>
      </c>
      <c r="I333" s="2">
        <f t="shared" si="10"/>
        <v>0.16852082264098392</v>
      </c>
      <c r="J333" s="2">
        <f t="shared" si="11"/>
        <v>8.426041132049196E-2</v>
      </c>
      <c r="K333" s="15"/>
    </row>
    <row r="334" spans="1:11" ht="15.75" customHeight="1">
      <c r="A334" s="23" t="s">
        <v>182</v>
      </c>
      <c r="B334" s="25">
        <v>145</v>
      </c>
      <c r="C334" s="23" t="s">
        <v>184</v>
      </c>
      <c r="D334" s="26">
        <v>1.3</v>
      </c>
      <c r="E334" s="26">
        <v>298.92899999999997</v>
      </c>
      <c r="F334" s="26">
        <v>4036190</v>
      </c>
      <c r="G334" s="26">
        <v>100062.2</v>
      </c>
      <c r="H334" s="23" t="s">
        <v>127</v>
      </c>
      <c r="I334" s="2">
        <f t="shared" si="10"/>
        <v>0.25307917173890265</v>
      </c>
      <c r="J334" s="2">
        <f t="shared" si="11"/>
        <v>0.12653958586945133</v>
      </c>
      <c r="K334" s="15"/>
    </row>
    <row r="335" spans="1:11" ht="15.75" customHeight="1">
      <c r="A335" s="23" t="s">
        <v>182</v>
      </c>
      <c r="B335" s="25">
        <v>148</v>
      </c>
      <c r="C335" s="23" t="s">
        <v>184</v>
      </c>
      <c r="D335" s="26">
        <v>3</v>
      </c>
      <c r="E335" s="26">
        <v>298.98610000000002</v>
      </c>
      <c r="F335" s="26">
        <v>4036187</v>
      </c>
      <c r="G335" s="26">
        <v>100062.9</v>
      </c>
      <c r="H335" s="23" t="s">
        <v>127</v>
      </c>
      <c r="I335" s="2">
        <f t="shared" si="10"/>
        <v>1.9377781496980191</v>
      </c>
      <c r="J335" s="2">
        <f t="shared" si="11"/>
        <v>0.96888907484900955</v>
      </c>
      <c r="K335" s="15"/>
    </row>
    <row r="336" spans="1:11" ht="15.75" customHeight="1">
      <c r="A336" s="23" t="s">
        <v>182</v>
      </c>
      <c r="B336" s="25">
        <v>149</v>
      </c>
      <c r="C336" s="23" t="s">
        <v>184</v>
      </c>
      <c r="D336" s="26">
        <v>3.1</v>
      </c>
      <c r="E336" s="26">
        <v>298.95420000000001</v>
      </c>
      <c r="F336" s="26">
        <v>4036187</v>
      </c>
      <c r="G336" s="26">
        <v>100062</v>
      </c>
      <c r="H336" s="23" t="s">
        <v>127</v>
      </c>
      <c r="I336" s="2">
        <f t="shared" si="10"/>
        <v>2.0987858687457761</v>
      </c>
      <c r="J336" s="2">
        <f t="shared" si="11"/>
        <v>1.0493929343728881</v>
      </c>
      <c r="K336" s="15"/>
    </row>
    <row r="337" spans="1:11" ht="15.75" customHeight="1">
      <c r="A337" s="23" t="s">
        <v>182</v>
      </c>
      <c r="B337" s="25">
        <v>150</v>
      </c>
      <c r="C337" s="23" t="s">
        <v>184</v>
      </c>
      <c r="D337" s="26">
        <v>1.5</v>
      </c>
      <c r="E337" s="26">
        <v>298.98939999999999</v>
      </c>
      <c r="F337" s="26">
        <v>4036194</v>
      </c>
      <c r="G337" s="26">
        <v>100065.60000000001</v>
      </c>
      <c r="H337" s="23" t="s">
        <v>127</v>
      </c>
      <c r="I337" s="2">
        <f t="shared" si="10"/>
        <v>0.35853936011865678</v>
      </c>
      <c r="J337" s="2">
        <f t="shared" si="11"/>
        <v>0.17926968005932839</v>
      </c>
      <c r="K337" s="15"/>
    </row>
    <row r="338" spans="1:11" ht="15.75" customHeight="1">
      <c r="A338" s="23" t="s">
        <v>182</v>
      </c>
      <c r="B338" s="25">
        <v>152</v>
      </c>
      <c r="C338" s="23" t="s">
        <v>184</v>
      </c>
      <c r="D338" s="26">
        <v>3.2</v>
      </c>
      <c r="E338" s="26">
        <v>298.9665</v>
      </c>
      <c r="F338" s="26">
        <v>4036196</v>
      </c>
      <c r="G338" s="26">
        <v>100064.7</v>
      </c>
      <c r="H338" s="23" t="s">
        <v>127</v>
      </c>
      <c r="I338" s="2">
        <f t="shared" si="10"/>
        <v>2.2674179139538468</v>
      </c>
      <c r="J338" s="2">
        <f t="shared" si="11"/>
        <v>1.1337089569769234</v>
      </c>
      <c r="K338" s="15"/>
    </row>
    <row r="339" spans="1:11" ht="15.75" customHeight="1">
      <c r="A339" s="23" t="s">
        <v>182</v>
      </c>
      <c r="B339" s="25">
        <v>153</v>
      </c>
      <c r="C339" s="23" t="s">
        <v>184</v>
      </c>
      <c r="D339" s="26">
        <v>2.5</v>
      </c>
      <c r="E339" s="26">
        <v>298.94900000000001</v>
      </c>
      <c r="F339" s="26">
        <v>4036197</v>
      </c>
      <c r="G339" s="26">
        <v>100064.3</v>
      </c>
      <c r="H339" s="23" t="s">
        <v>127</v>
      </c>
      <c r="I339" s="2">
        <f t="shared" si="10"/>
        <v>1.2432574357952544</v>
      </c>
      <c r="J339" s="2">
        <f t="shared" si="11"/>
        <v>0.62162871789762719</v>
      </c>
      <c r="K339" s="15"/>
    </row>
    <row r="340" spans="1:11" ht="15.75" customHeight="1">
      <c r="A340" s="23" t="s">
        <v>182</v>
      </c>
      <c r="B340" s="25">
        <v>154</v>
      </c>
      <c r="C340" s="23" t="s">
        <v>184</v>
      </c>
      <c r="D340" s="26">
        <v>1.7</v>
      </c>
      <c r="E340" s="26">
        <v>298.96969999999999</v>
      </c>
      <c r="F340" s="26">
        <v>4036196</v>
      </c>
      <c r="G340" s="26">
        <v>100064.5</v>
      </c>
      <c r="H340" s="23" t="s">
        <v>127</v>
      </c>
      <c r="I340" s="2">
        <f t="shared" si="10"/>
        <v>0.48624400592865924</v>
      </c>
      <c r="J340" s="2">
        <f t="shared" si="11"/>
        <v>0.24312200296432962</v>
      </c>
      <c r="K340" s="15"/>
    </row>
    <row r="341" spans="1:11" ht="15.75" customHeight="1">
      <c r="A341" s="23" t="s">
        <v>182</v>
      </c>
      <c r="B341" s="25">
        <v>155</v>
      </c>
      <c r="C341" s="23" t="s">
        <v>184</v>
      </c>
      <c r="D341" s="26">
        <v>1</v>
      </c>
      <c r="E341" s="26">
        <v>298.95490000000001</v>
      </c>
      <c r="F341" s="26">
        <v>4036196</v>
      </c>
      <c r="G341" s="26">
        <v>100064</v>
      </c>
      <c r="H341" s="23" t="s">
        <v>127</v>
      </c>
      <c r="I341" s="2">
        <f t="shared" si="10"/>
        <v>0.13362739319666503</v>
      </c>
      <c r="J341" s="2">
        <f t="shared" si="11"/>
        <v>6.6813696598332514E-2</v>
      </c>
      <c r="K341" s="15"/>
    </row>
    <row r="342" spans="1:11" ht="15.75" customHeight="1">
      <c r="A342" s="23" t="s">
        <v>182</v>
      </c>
      <c r="B342" s="25">
        <v>158</v>
      </c>
      <c r="C342" s="23" t="s">
        <v>184</v>
      </c>
      <c r="D342" s="26">
        <v>2</v>
      </c>
      <c r="E342" s="26">
        <v>298.8809</v>
      </c>
      <c r="F342" s="26">
        <v>4036198</v>
      </c>
      <c r="G342" s="26">
        <v>100062</v>
      </c>
      <c r="H342" s="23" t="s">
        <v>127</v>
      </c>
      <c r="I342" s="2">
        <f t="shared" si="10"/>
        <v>0.72220869321546233</v>
      </c>
      <c r="J342" s="2">
        <f t="shared" si="11"/>
        <v>0.36110434660773116</v>
      </c>
      <c r="K342" s="15"/>
    </row>
    <row r="343" spans="1:11" ht="15.75" customHeight="1">
      <c r="A343" s="23" t="s">
        <v>182</v>
      </c>
      <c r="B343" s="25">
        <v>159</v>
      </c>
      <c r="C343" s="23" t="s">
        <v>184</v>
      </c>
      <c r="D343" s="26">
        <v>24.4</v>
      </c>
      <c r="E343" s="26">
        <v>298.80200000000002</v>
      </c>
      <c r="F343" s="26">
        <v>4036202</v>
      </c>
      <c r="G343" s="26">
        <v>100062.3</v>
      </c>
      <c r="H343" s="23" t="s">
        <v>127</v>
      </c>
      <c r="I343" s="2">
        <f t="shared" si="10"/>
        <v>318.4782744642842</v>
      </c>
      <c r="J343" s="2">
        <f t="shared" si="11"/>
        <v>159.2391372321421</v>
      </c>
      <c r="K343" s="15"/>
    </row>
    <row r="344" spans="1:11" ht="15.75" customHeight="1">
      <c r="A344" s="23" t="s">
        <v>182</v>
      </c>
      <c r="B344" s="25">
        <v>160</v>
      </c>
      <c r="C344" s="23" t="s">
        <v>184</v>
      </c>
      <c r="D344" s="26">
        <v>6.9</v>
      </c>
      <c r="E344" s="26">
        <v>298.89370000000002</v>
      </c>
      <c r="F344" s="26">
        <v>4036201</v>
      </c>
      <c r="G344" s="26">
        <v>100064.6</v>
      </c>
      <c r="H344" s="23" t="s">
        <v>127</v>
      </c>
      <c r="I344" s="2">
        <f t="shared" si="10"/>
        <v>14.717090244075449</v>
      </c>
      <c r="J344" s="2">
        <f t="shared" si="11"/>
        <v>7.3585451220377243</v>
      </c>
      <c r="K344" s="15"/>
    </row>
    <row r="345" spans="1:11" ht="15.75" customHeight="1">
      <c r="A345" s="23" t="s">
        <v>182</v>
      </c>
      <c r="B345" s="25">
        <v>160.1</v>
      </c>
      <c r="C345" s="23" t="s">
        <v>184</v>
      </c>
      <c r="D345" s="26">
        <v>5</v>
      </c>
      <c r="E345" s="26">
        <v>298.89370000000002</v>
      </c>
      <c r="F345" s="26">
        <v>4036201</v>
      </c>
      <c r="G345" s="26">
        <v>100064.6</v>
      </c>
      <c r="H345" s="23" t="s">
        <v>127</v>
      </c>
      <c r="I345" s="2">
        <f t="shared" si="10"/>
        <v>6.7193657419825046</v>
      </c>
      <c r="J345" s="2">
        <f t="shared" si="11"/>
        <v>3.3596828709912523</v>
      </c>
      <c r="K345" s="15"/>
    </row>
    <row r="346" spans="1:11" ht="15.75" customHeight="1">
      <c r="A346" s="23" t="s">
        <v>182</v>
      </c>
      <c r="B346" s="25">
        <v>161</v>
      </c>
      <c r="C346" s="23" t="s">
        <v>184</v>
      </c>
      <c r="D346" s="26">
        <v>3.4</v>
      </c>
      <c r="E346" s="26">
        <v>299.00940000000003</v>
      </c>
      <c r="F346" s="26">
        <v>4036197</v>
      </c>
      <c r="G346" s="26">
        <v>100068</v>
      </c>
      <c r="H346" s="23" t="s">
        <v>127</v>
      </c>
      <c r="I346" s="2">
        <f t="shared" si="10"/>
        <v>2.6279764927297311</v>
      </c>
      <c r="J346" s="2">
        <f t="shared" si="11"/>
        <v>1.3139882463648656</v>
      </c>
      <c r="K346" s="15"/>
    </row>
    <row r="347" spans="1:11" ht="15.75" customHeight="1">
      <c r="A347" s="23" t="s">
        <v>182</v>
      </c>
      <c r="B347" s="25">
        <v>162</v>
      </c>
      <c r="C347" s="23" t="s">
        <v>184</v>
      </c>
      <c r="D347" s="26">
        <v>1</v>
      </c>
      <c r="E347" s="26">
        <v>298.98340000000002</v>
      </c>
      <c r="F347" s="26">
        <v>4036202</v>
      </c>
      <c r="G347" s="26">
        <v>100066.9</v>
      </c>
      <c r="H347" s="23" t="s">
        <v>127</v>
      </c>
      <c r="I347" s="2">
        <f t="shared" si="10"/>
        <v>0.13362739319666503</v>
      </c>
      <c r="J347" s="2">
        <f t="shared" si="11"/>
        <v>6.6813696598332514E-2</v>
      </c>
      <c r="K347" s="15"/>
    </row>
    <row r="348" spans="1:11" ht="15.75" customHeight="1">
      <c r="A348" s="23" t="s">
        <v>182</v>
      </c>
      <c r="B348" s="25">
        <v>163</v>
      </c>
      <c r="C348" s="23" t="s">
        <v>184</v>
      </c>
      <c r="D348" s="26">
        <v>1.5</v>
      </c>
      <c r="E348" s="26">
        <v>298.95100000000002</v>
      </c>
      <c r="F348" s="26">
        <v>4036201</v>
      </c>
      <c r="G348" s="26">
        <v>100066</v>
      </c>
      <c r="H348" s="23" t="s">
        <v>127</v>
      </c>
      <c r="I348" s="2">
        <f t="shared" si="10"/>
        <v>0.35853936011865678</v>
      </c>
      <c r="J348" s="2">
        <f t="shared" si="11"/>
        <v>0.17926968005932839</v>
      </c>
      <c r="K348" s="15"/>
    </row>
    <row r="349" spans="1:11" ht="15.75" customHeight="1">
      <c r="A349" s="23" t="s">
        <v>182</v>
      </c>
      <c r="B349" s="25">
        <v>164</v>
      </c>
      <c r="C349" s="23" t="s">
        <v>184</v>
      </c>
      <c r="D349" s="26">
        <v>2</v>
      </c>
      <c r="E349" s="26">
        <v>298.84399999999999</v>
      </c>
      <c r="F349" s="26">
        <v>4036201</v>
      </c>
      <c r="G349" s="26">
        <v>100062.3</v>
      </c>
      <c r="H349" s="23" t="s">
        <v>127</v>
      </c>
      <c r="I349" s="2">
        <f t="shared" si="10"/>
        <v>0.72220869321546233</v>
      </c>
      <c r="J349" s="2">
        <f t="shared" si="11"/>
        <v>0.36110434660773116</v>
      </c>
      <c r="K349" s="15"/>
    </row>
    <row r="350" spans="1:11" ht="15.75" customHeight="1">
      <c r="A350" s="23" t="s">
        <v>182</v>
      </c>
      <c r="B350" s="25">
        <v>165</v>
      </c>
      <c r="C350" s="23" t="s">
        <v>184</v>
      </c>
      <c r="D350" s="26">
        <v>2</v>
      </c>
      <c r="E350" s="26">
        <v>298.80959999999999</v>
      </c>
      <c r="F350" s="26">
        <v>4036202</v>
      </c>
      <c r="G350" s="26">
        <v>100062.1</v>
      </c>
      <c r="H350" s="23" t="s">
        <v>127</v>
      </c>
      <c r="I350" s="2">
        <f t="shared" si="10"/>
        <v>0.72220869321546233</v>
      </c>
      <c r="J350" s="2">
        <f t="shared" si="11"/>
        <v>0.36110434660773116</v>
      </c>
      <c r="K350" s="15"/>
    </row>
    <row r="351" spans="1:11" ht="15.75" customHeight="1">
      <c r="A351" s="23" t="s">
        <v>182</v>
      </c>
      <c r="B351" s="25">
        <v>166</v>
      </c>
      <c r="C351" s="23" t="s">
        <v>184</v>
      </c>
      <c r="D351" s="26">
        <v>2</v>
      </c>
      <c r="E351" s="26">
        <v>298.78339999999997</v>
      </c>
      <c r="F351" s="26">
        <v>4036204</v>
      </c>
      <c r="G351" s="26">
        <v>100062.7</v>
      </c>
      <c r="H351" s="23" t="s">
        <v>127</v>
      </c>
      <c r="I351" s="2">
        <f t="shared" si="10"/>
        <v>0.72220869321546233</v>
      </c>
      <c r="J351" s="2">
        <f t="shared" si="11"/>
        <v>0.36110434660773116</v>
      </c>
      <c r="K351" s="15"/>
    </row>
    <row r="352" spans="1:11" ht="15.75" customHeight="1">
      <c r="A352" s="23" t="s">
        <v>182</v>
      </c>
      <c r="B352" s="25">
        <v>167</v>
      </c>
      <c r="C352" s="23" t="s">
        <v>184</v>
      </c>
      <c r="D352" s="26">
        <v>2.7</v>
      </c>
      <c r="E352" s="26">
        <v>298.83699999999999</v>
      </c>
      <c r="F352" s="26">
        <v>4036200</v>
      </c>
      <c r="G352" s="26">
        <v>100061.7</v>
      </c>
      <c r="H352" s="23" t="s">
        <v>127</v>
      </c>
      <c r="I352" s="2">
        <f t="shared" si="10"/>
        <v>1.4994126516529216</v>
      </c>
      <c r="J352" s="2">
        <f t="shared" si="11"/>
        <v>0.7497063258264608</v>
      </c>
      <c r="K352" s="15"/>
    </row>
    <row r="353" spans="1:11" ht="15.75" customHeight="1">
      <c r="A353" s="23" t="s">
        <v>182</v>
      </c>
      <c r="B353" s="25">
        <v>168</v>
      </c>
      <c r="C353" s="23" t="s">
        <v>184</v>
      </c>
      <c r="D353" s="26">
        <v>1.5</v>
      </c>
      <c r="E353" s="26">
        <v>298.84230000000002</v>
      </c>
      <c r="F353" s="26">
        <v>4036200</v>
      </c>
      <c r="G353" s="26">
        <v>100061.8</v>
      </c>
      <c r="H353" s="23" t="s">
        <v>127</v>
      </c>
      <c r="I353" s="2">
        <f t="shared" si="10"/>
        <v>0.35853936011865678</v>
      </c>
      <c r="J353" s="2">
        <f t="shared" si="11"/>
        <v>0.17926968005932839</v>
      </c>
      <c r="K353" s="15"/>
    </row>
    <row r="354" spans="1:11" ht="15.75" customHeight="1">
      <c r="A354" s="23" t="s">
        <v>182</v>
      </c>
      <c r="B354" s="25">
        <v>169</v>
      </c>
      <c r="C354" s="23" t="s">
        <v>184</v>
      </c>
      <c r="D354" s="26">
        <v>4</v>
      </c>
      <c r="E354" s="26">
        <v>298.80950000000001</v>
      </c>
      <c r="F354" s="26">
        <v>4036201</v>
      </c>
      <c r="G354" s="26">
        <v>100061.4</v>
      </c>
      <c r="H354" s="23" t="s">
        <v>127</v>
      </c>
      <c r="I354" s="2">
        <f t="shared" si="10"/>
        <v>3.9032819849171698</v>
      </c>
      <c r="J354" s="2">
        <f t="shared" si="11"/>
        <v>1.9516409924585849</v>
      </c>
      <c r="K354" s="15"/>
    </row>
    <row r="355" spans="1:11" ht="15.75" customHeight="1">
      <c r="A355" s="23" t="s">
        <v>182</v>
      </c>
      <c r="B355" s="25">
        <v>170</v>
      </c>
      <c r="C355" s="23" t="s">
        <v>184</v>
      </c>
      <c r="D355" s="26">
        <v>2.2000000000000002</v>
      </c>
      <c r="E355" s="26">
        <v>298.79919999999998</v>
      </c>
      <c r="F355" s="26">
        <v>4036202</v>
      </c>
      <c r="G355" s="26">
        <v>100061.5</v>
      </c>
      <c r="H355" s="23" t="s">
        <v>127</v>
      </c>
      <c r="I355" s="2">
        <f t="shared" si="10"/>
        <v>0.91079531065923058</v>
      </c>
      <c r="J355" s="2">
        <f t="shared" si="11"/>
        <v>0.45539765532961529</v>
      </c>
      <c r="K355" s="15"/>
    </row>
    <row r="356" spans="1:11" ht="15.75" customHeight="1">
      <c r="A356" s="23" t="s">
        <v>182</v>
      </c>
      <c r="B356" s="25">
        <v>171</v>
      </c>
      <c r="C356" s="23" t="s">
        <v>184</v>
      </c>
      <c r="D356" s="26">
        <v>2.4</v>
      </c>
      <c r="E356" s="26">
        <v>298.82830000000001</v>
      </c>
      <c r="F356" s="26">
        <v>4036199</v>
      </c>
      <c r="G356" s="26">
        <v>100060.4</v>
      </c>
      <c r="H356" s="23" t="s">
        <v>127</v>
      </c>
      <c r="I356" s="2">
        <f t="shared" si="10"/>
        <v>1.1256560266134255</v>
      </c>
      <c r="J356" s="2">
        <f t="shared" si="11"/>
        <v>0.56282801330671273</v>
      </c>
      <c r="K356" s="15"/>
    </row>
    <row r="357" spans="1:11" ht="15.75" customHeight="1">
      <c r="A357" s="23" t="s">
        <v>182</v>
      </c>
      <c r="B357" s="25">
        <v>172</v>
      </c>
      <c r="C357" s="23" t="s">
        <v>184</v>
      </c>
      <c r="D357" s="26">
        <v>1.3</v>
      </c>
      <c r="E357" s="26">
        <v>298.78089999999997</v>
      </c>
      <c r="F357" s="26">
        <v>4036203</v>
      </c>
      <c r="G357" s="26">
        <v>100061.8</v>
      </c>
      <c r="H357" s="23" t="s">
        <v>127</v>
      </c>
      <c r="I357" s="2">
        <f t="shared" si="10"/>
        <v>0.25307917173890265</v>
      </c>
      <c r="J357" s="2">
        <f t="shared" si="11"/>
        <v>0.12653958586945133</v>
      </c>
      <c r="K357" s="15"/>
    </row>
    <row r="358" spans="1:11" ht="15.75" customHeight="1">
      <c r="A358" s="23" t="s">
        <v>182</v>
      </c>
      <c r="B358" s="25">
        <v>173</v>
      </c>
      <c r="C358" s="23" t="s">
        <v>184</v>
      </c>
      <c r="D358" s="26">
        <v>3.1</v>
      </c>
      <c r="E358" s="26">
        <v>298.7362</v>
      </c>
      <c r="F358" s="26">
        <v>4036203</v>
      </c>
      <c r="G358" s="26">
        <v>100060.9</v>
      </c>
      <c r="H358" s="23" t="s">
        <v>127</v>
      </c>
      <c r="I358" s="2">
        <f t="shared" si="10"/>
        <v>2.0987858687457761</v>
      </c>
      <c r="J358" s="2">
        <f t="shared" si="11"/>
        <v>1.0493929343728881</v>
      </c>
      <c r="K358" s="15"/>
    </row>
    <row r="359" spans="1:11" ht="15.75" customHeight="1">
      <c r="A359" s="23" t="s">
        <v>182</v>
      </c>
      <c r="B359" s="25">
        <v>174</v>
      </c>
      <c r="C359" s="23" t="s">
        <v>184</v>
      </c>
      <c r="D359" s="26">
        <v>2.8</v>
      </c>
      <c r="E359" s="26">
        <v>298.7473</v>
      </c>
      <c r="F359" s="26">
        <v>4036202</v>
      </c>
      <c r="G359" s="26">
        <v>100060.7</v>
      </c>
      <c r="H359" s="23" t="s">
        <v>127</v>
      </c>
      <c r="I359" s="2">
        <f t="shared" si="10"/>
        <v>1.6382024691018326</v>
      </c>
      <c r="J359" s="2">
        <f t="shared" si="11"/>
        <v>0.81910123455091632</v>
      </c>
      <c r="K359" s="15"/>
    </row>
    <row r="360" spans="1:11" ht="15.75" customHeight="1">
      <c r="A360" s="23" t="s">
        <v>182</v>
      </c>
      <c r="B360" s="25">
        <v>175</v>
      </c>
      <c r="C360" s="23" t="s">
        <v>184</v>
      </c>
      <c r="D360" s="26">
        <v>1.4</v>
      </c>
      <c r="E360" s="26">
        <v>298.77960000000002</v>
      </c>
      <c r="F360" s="26">
        <v>4036202</v>
      </c>
      <c r="G360" s="26">
        <v>100061.1</v>
      </c>
      <c r="H360" s="23" t="s">
        <v>127</v>
      </c>
      <c r="I360" s="2">
        <f t="shared" si="10"/>
        <v>0.3031100671189364</v>
      </c>
      <c r="J360" s="2">
        <f t="shared" si="11"/>
        <v>0.1515550335594682</v>
      </c>
      <c r="K360" s="15"/>
    </row>
    <row r="361" spans="1:11" ht="15.75" customHeight="1">
      <c r="A361" s="23" t="s">
        <v>182</v>
      </c>
      <c r="B361" s="25">
        <v>176</v>
      </c>
      <c r="C361" s="23" t="s">
        <v>184</v>
      </c>
      <c r="D361" s="26">
        <v>52.8</v>
      </c>
      <c r="E361" s="26">
        <v>298.80669999999998</v>
      </c>
      <c r="F361" s="26">
        <v>4036207</v>
      </c>
      <c r="G361" s="26">
        <v>100063.7</v>
      </c>
      <c r="H361" s="23" t="s">
        <v>127</v>
      </c>
      <c r="I361" s="2">
        <f t="shared" si="10"/>
        <v>2085.1196953600393</v>
      </c>
      <c r="J361" s="2">
        <f t="shared" si="11"/>
        <v>1042.5598476800196</v>
      </c>
      <c r="K361" s="15"/>
    </row>
    <row r="362" spans="1:11" ht="15.75" customHeight="1">
      <c r="A362" s="23" t="s">
        <v>182</v>
      </c>
      <c r="B362" s="25">
        <v>177</v>
      </c>
      <c r="C362" s="23" t="s">
        <v>184</v>
      </c>
      <c r="D362" s="26">
        <v>46.8</v>
      </c>
      <c r="E362" s="26">
        <v>298.86970000000002</v>
      </c>
      <c r="F362" s="26">
        <v>4036208</v>
      </c>
      <c r="G362" s="26">
        <v>100065</v>
      </c>
      <c r="H362" s="23" t="s">
        <v>127</v>
      </c>
      <c r="I362" s="2">
        <f t="shared" si="10"/>
        <v>1554.5616574461362</v>
      </c>
      <c r="J362" s="2">
        <f t="shared" si="11"/>
        <v>777.28082872306811</v>
      </c>
      <c r="K362" s="15"/>
    </row>
    <row r="363" spans="1:11" ht="15.75" customHeight="1">
      <c r="A363" s="23" t="s">
        <v>182</v>
      </c>
      <c r="B363" s="25">
        <v>178</v>
      </c>
      <c r="C363" s="23" t="s">
        <v>184</v>
      </c>
      <c r="D363" s="26">
        <v>3.1</v>
      </c>
      <c r="E363" s="26">
        <v>298.8</v>
      </c>
      <c r="F363" s="26">
        <v>4036207</v>
      </c>
      <c r="G363" s="26">
        <v>100063.5</v>
      </c>
      <c r="H363" s="23" t="s">
        <v>127</v>
      </c>
      <c r="I363" s="2">
        <f t="shared" si="10"/>
        <v>2.0987858687457761</v>
      </c>
      <c r="J363" s="2">
        <f t="shared" si="11"/>
        <v>1.0493929343728881</v>
      </c>
      <c r="K363" s="15"/>
    </row>
    <row r="364" spans="1:11" ht="15.75" customHeight="1">
      <c r="A364" s="23" t="s">
        <v>182</v>
      </c>
      <c r="B364" s="25">
        <v>179</v>
      </c>
      <c r="C364" s="23" t="s">
        <v>184</v>
      </c>
      <c r="D364" s="26">
        <v>1.8</v>
      </c>
      <c r="E364" s="26">
        <v>298.84339999999997</v>
      </c>
      <c r="F364" s="26">
        <v>4036206</v>
      </c>
      <c r="G364" s="26">
        <v>100064.5</v>
      </c>
      <c r="H364" s="23" t="s">
        <v>127</v>
      </c>
      <c r="I364" s="2">
        <f t="shared" si="10"/>
        <v>0.55883014880198978</v>
      </c>
      <c r="J364" s="2">
        <f t="shared" si="11"/>
        <v>0.27941507440099489</v>
      </c>
      <c r="K364" s="15"/>
    </row>
    <row r="365" spans="1:11" ht="15.75" customHeight="1">
      <c r="A365" s="23" t="s">
        <v>182</v>
      </c>
      <c r="B365" s="25">
        <v>181</v>
      </c>
      <c r="C365" s="23" t="s">
        <v>184</v>
      </c>
      <c r="D365" s="26">
        <v>2.1</v>
      </c>
      <c r="E365" s="26">
        <v>298.85989999999998</v>
      </c>
      <c r="F365" s="26">
        <v>4036212</v>
      </c>
      <c r="G365" s="26">
        <v>100064.6</v>
      </c>
      <c r="H365" s="23" t="s">
        <v>127</v>
      </c>
      <c r="I365" s="2">
        <f t="shared" si="10"/>
        <v>0.81328301713109241</v>
      </c>
      <c r="J365" s="2">
        <f t="shared" si="11"/>
        <v>0.40664150856554621</v>
      </c>
      <c r="K365" s="15"/>
    </row>
    <row r="366" spans="1:11" ht="15.75" customHeight="1">
      <c r="A366" s="23" t="s">
        <v>182</v>
      </c>
      <c r="B366" s="25">
        <v>182</v>
      </c>
      <c r="C366" s="23" t="s">
        <v>184</v>
      </c>
      <c r="D366" s="26">
        <v>1.5</v>
      </c>
      <c r="E366" s="26">
        <v>298.85329999999999</v>
      </c>
      <c r="F366" s="26">
        <v>4036213</v>
      </c>
      <c r="G366" s="26">
        <v>100064.3</v>
      </c>
      <c r="H366" s="23" t="s">
        <v>127</v>
      </c>
      <c r="I366" s="2">
        <f t="shared" si="10"/>
        <v>0.35853936011865678</v>
      </c>
      <c r="J366" s="2">
        <f t="shared" si="11"/>
        <v>0.17926968005932839</v>
      </c>
      <c r="K366" s="15"/>
    </row>
    <row r="367" spans="1:11" ht="15.75" customHeight="1">
      <c r="A367" s="23" t="s">
        <v>182</v>
      </c>
      <c r="B367" s="25">
        <v>183</v>
      </c>
      <c r="C367" s="23" t="s">
        <v>184</v>
      </c>
      <c r="D367" s="26">
        <v>1.2</v>
      </c>
      <c r="E367" s="26">
        <v>298.88290000000001</v>
      </c>
      <c r="F367" s="26">
        <v>4036215</v>
      </c>
      <c r="G367" s="26">
        <v>100064.5</v>
      </c>
      <c r="H367" s="23" t="s">
        <v>127</v>
      </c>
      <c r="I367" s="2">
        <f t="shared" si="10"/>
        <v>0.20827564371008248</v>
      </c>
      <c r="J367" s="2">
        <f t="shared" si="11"/>
        <v>0.10413782185504124</v>
      </c>
      <c r="K367" s="15"/>
    </row>
    <row r="368" spans="1:11" ht="15.75" customHeight="1">
      <c r="A368" s="23" t="s">
        <v>182</v>
      </c>
      <c r="B368" s="25">
        <v>184</v>
      </c>
      <c r="C368" s="23" t="s">
        <v>184</v>
      </c>
      <c r="D368" s="26">
        <v>1.6</v>
      </c>
      <c r="E368" s="26">
        <v>298.91140000000001</v>
      </c>
      <c r="F368" s="26">
        <v>4036215</v>
      </c>
      <c r="G368" s="26">
        <v>100065.3</v>
      </c>
      <c r="H368" s="23" t="s">
        <v>127</v>
      </c>
      <c r="I368" s="2">
        <f t="shared" si="10"/>
        <v>0.41953129057486938</v>
      </c>
      <c r="J368" s="2">
        <f t="shared" si="11"/>
        <v>0.20976564528743469</v>
      </c>
      <c r="K368" s="15"/>
    </row>
    <row r="369" spans="1:11" ht="15.75" customHeight="1">
      <c r="A369" s="23" t="s">
        <v>182</v>
      </c>
      <c r="B369" s="25">
        <v>185</v>
      </c>
      <c r="C369" s="23" t="s">
        <v>184</v>
      </c>
      <c r="D369" s="26">
        <v>1.7</v>
      </c>
      <c r="E369" s="26">
        <v>299.13869999999997</v>
      </c>
      <c r="F369" s="26">
        <v>4036205</v>
      </c>
      <c r="G369" s="26">
        <v>100069.9</v>
      </c>
      <c r="H369" s="23" t="s">
        <v>127</v>
      </c>
      <c r="I369" s="2">
        <f t="shared" si="10"/>
        <v>0.48624400592865924</v>
      </c>
      <c r="J369" s="2">
        <f t="shared" si="11"/>
        <v>0.24312200296432962</v>
      </c>
      <c r="K369" s="15"/>
    </row>
    <row r="370" spans="1:11" ht="15.75" customHeight="1">
      <c r="A370" s="23" t="s">
        <v>182</v>
      </c>
      <c r="B370" s="25">
        <v>186</v>
      </c>
      <c r="C370" s="23" t="s">
        <v>184</v>
      </c>
      <c r="D370" s="26">
        <v>1.5</v>
      </c>
      <c r="E370" s="26">
        <v>299.12860000000001</v>
      </c>
      <c r="F370" s="26">
        <v>4036206</v>
      </c>
      <c r="G370" s="26">
        <v>100069.6</v>
      </c>
      <c r="H370" s="23" t="s">
        <v>127</v>
      </c>
      <c r="I370" s="2">
        <f t="shared" si="10"/>
        <v>0.35853936011865678</v>
      </c>
      <c r="J370" s="2">
        <f t="shared" si="11"/>
        <v>0.17926968005932839</v>
      </c>
      <c r="K370" s="15"/>
    </row>
    <row r="371" spans="1:11" ht="15.75" customHeight="1">
      <c r="A371" s="23" t="s">
        <v>182</v>
      </c>
      <c r="B371" s="25">
        <v>187</v>
      </c>
      <c r="C371" s="23" t="s">
        <v>184</v>
      </c>
      <c r="D371" s="26">
        <v>1.9</v>
      </c>
      <c r="E371" s="26">
        <v>299.13260000000002</v>
      </c>
      <c r="F371" s="26">
        <v>4036207</v>
      </c>
      <c r="G371" s="26">
        <v>100069.7</v>
      </c>
      <c r="H371" s="23" t="s">
        <v>127</v>
      </c>
      <c r="I371" s="2">
        <f t="shared" si="10"/>
        <v>0.63743735701784043</v>
      </c>
      <c r="J371" s="2">
        <f t="shared" si="11"/>
        <v>0.31871867850892022</v>
      </c>
      <c r="K371" s="15"/>
    </row>
    <row r="372" spans="1:11" ht="15.75" customHeight="1">
      <c r="A372" s="23" t="s">
        <v>182</v>
      </c>
      <c r="B372" s="25">
        <v>188</v>
      </c>
      <c r="C372" s="23" t="s">
        <v>184</v>
      </c>
      <c r="D372" s="26">
        <v>2.2999999999999998</v>
      </c>
      <c r="E372" s="26">
        <v>299.1062</v>
      </c>
      <c r="F372" s="26">
        <v>4036207</v>
      </c>
      <c r="G372" s="26">
        <v>100069.3</v>
      </c>
      <c r="H372" s="23" t="s">
        <v>127</v>
      </c>
      <c r="I372" s="2">
        <f t="shared" si="10"/>
        <v>1.0148769636309225</v>
      </c>
      <c r="J372" s="2">
        <f t="shared" si="11"/>
        <v>0.50743848181546125</v>
      </c>
      <c r="K372" s="15"/>
    </row>
    <row r="373" spans="1:11" ht="15.75" customHeight="1">
      <c r="A373" s="23" t="s">
        <v>182</v>
      </c>
      <c r="B373" s="25">
        <v>189</v>
      </c>
      <c r="C373" s="23" t="s">
        <v>184</v>
      </c>
      <c r="D373" s="26">
        <v>1.3</v>
      </c>
      <c r="E373" s="26">
        <v>299.14870000000002</v>
      </c>
      <c r="F373" s="26">
        <v>4036211</v>
      </c>
      <c r="G373" s="26">
        <v>100071</v>
      </c>
      <c r="H373" s="23" t="s">
        <v>127</v>
      </c>
      <c r="I373" s="2">
        <f t="shared" si="10"/>
        <v>0.25307917173890265</v>
      </c>
      <c r="J373" s="2">
        <f t="shared" si="11"/>
        <v>0.12653958586945133</v>
      </c>
      <c r="K373" s="15"/>
    </row>
    <row r="374" spans="1:11" ht="15.75" customHeight="1">
      <c r="A374" s="23" t="s">
        <v>182</v>
      </c>
      <c r="B374" s="25">
        <v>190</v>
      </c>
      <c r="C374" s="23" t="s">
        <v>184</v>
      </c>
      <c r="D374" s="26">
        <v>1.5</v>
      </c>
      <c r="E374" s="26">
        <v>299.12110000000001</v>
      </c>
      <c r="F374" s="26">
        <v>4036211</v>
      </c>
      <c r="G374" s="26">
        <v>100069.6</v>
      </c>
      <c r="H374" s="23" t="s">
        <v>127</v>
      </c>
      <c r="I374" s="2">
        <f t="shared" si="10"/>
        <v>0.35853936011865678</v>
      </c>
      <c r="J374" s="2">
        <f t="shared" si="11"/>
        <v>0.17926968005932839</v>
      </c>
      <c r="K374" s="15"/>
    </row>
    <row r="375" spans="1:11" ht="15.75" customHeight="1">
      <c r="A375" s="23" t="s">
        <v>182</v>
      </c>
      <c r="B375" s="25">
        <v>191</v>
      </c>
      <c r="C375" s="23" t="s">
        <v>184</v>
      </c>
      <c r="D375" s="26">
        <v>2.1</v>
      </c>
      <c r="E375" s="26">
        <v>299.07420000000002</v>
      </c>
      <c r="F375" s="26">
        <v>4036212</v>
      </c>
      <c r="G375" s="26">
        <v>100068.6</v>
      </c>
      <c r="H375" s="23" t="s">
        <v>127</v>
      </c>
      <c r="I375" s="2">
        <f t="shared" si="10"/>
        <v>0.81328301713109241</v>
      </c>
      <c r="J375" s="2">
        <f t="shared" si="11"/>
        <v>0.40664150856554621</v>
      </c>
      <c r="K375" s="15"/>
    </row>
    <row r="376" spans="1:11" ht="15.75" customHeight="1">
      <c r="A376" s="23" t="s">
        <v>182</v>
      </c>
      <c r="B376" s="25">
        <v>192</v>
      </c>
      <c r="C376" s="23" t="s">
        <v>184</v>
      </c>
      <c r="D376" s="26">
        <v>2.2000000000000002</v>
      </c>
      <c r="E376" s="26">
        <v>299.13709999999998</v>
      </c>
      <c r="F376" s="26">
        <v>4036213</v>
      </c>
      <c r="G376" s="26">
        <v>100069.5</v>
      </c>
      <c r="H376" s="23" t="s">
        <v>127</v>
      </c>
      <c r="I376" s="2">
        <f t="shared" si="10"/>
        <v>0.91079531065923058</v>
      </c>
      <c r="J376" s="2">
        <f t="shared" si="11"/>
        <v>0.45539765532961529</v>
      </c>
      <c r="K376" s="15"/>
    </row>
    <row r="377" spans="1:11" ht="15.75" customHeight="1">
      <c r="A377" s="23" t="s">
        <v>182</v>
      </c>
      <c r="B377" s="25">
        <v>193</v>
      </c>
      <c r="C377" s="23" t="s">
        <v>184</v>
      </c>
      <c r="D377" s="26">
        <v>1.3</v>
      </c>
      <c r="E377" s="26">
        <v>299.1807</v>
      </c>
      <c r="F377" s="26">
        <v>4036213</v>
      </c>
      <c r="G377" s="26">
        <v>100071.2</v>
      </c>
      <c r="H377" s="23" t="s">
        <v>127</v>
      </c>
      <c r="I377" s="2">
        <f t="shared" si="10"/>
        <v>0.25307917173890265</v>
      </c>
      <c r="J377" s="2">
        <f t="shared" si="11"/>
        <v>0.12653958586945133</v>
      </c>
      <c r="K377" s="15"/>
    </row>
    <row r="378" spans="1:11" ht="15.75" customHeight="1">
      <c r="A378" s="23" t="s">
        <v>182</v>
      </c>
      <c r="B378" s="25">
        <v>194</v>
      </c>
      <c r="C378" s="23" t="s">
        <v>184</v>
      </c>
      <c r="D378" s="26">
        <v>1.8</v>
      </c>
      <c r="E378" s="26">
        <v>299.01429999999999</v>
      </c>
      <c r="F378" s="26">
        <v>4036213</v>
      </c>
      <c r="G378" s="26">
        <v>100067.4</v>
      </c>
      <c r="H378" s="23" t="s">
        <v>127</v>
      </c>
      <c r="I378" s="2">
        <f t="shared" si="10"/>
        <v>0.55883014880198978</v>
      </c>
      <c r="J378" s="2">
        <f t="shared" si="11"/>
        <v>0.27941507440099489</v>
      </c>
      <c r="K378" s="15"/>
    </row>
    <row r="379" spans="1:11" ht="15.75" customHeight="1">
      <c r="A379" s="23" t="s">
        <v>182</v>
      </c>
      <c r="B379" s="25">
        <v>195</v>
      </c>
      <c r="C379" s="23" t="s">
        <v>184</v>
      </c>
      <c r="D379" s="26">
        <v>1.7</v>
      </c>
      <c r="E379" s="26">
        <v>299.03870000000001</v>
      </c>
      <c r="F379" s="26">
        <v>4036214</v>
      </c>
      <c r="G379" s="26">
        <v>100067.6</v>
      </c>
      <c r="H379" s="23" t="s">
        <v>127</v>
      </c>
      <c r="I379" s="2">
        <f t="shared" si="10"/>
        <v>0.48624400592865924</v>
      </c>
      <c r="J379" s="2">
        <f t="shared" si="11"/>
        <v>0.24312200296432962</v>
      </c>
      <c r="K379" s="15"/>
    </row>
    <row r="380" spans="1:11" ht="15.75" customHeight="1">
      <c r="A380" s="23" t="s">
        <v>182</v>
      </c>
      <c r="B380" s="25">
        <v>196</v>
      </c>
      <c r="C380" s="23" t="s">
        <v>184</v>
      </c>
      <c r="D380" s="26">
        <v>29.1</v>
      </c>
      <c r="E380" s="26">
        <v>299.36020000000002</v>
      </c>
      <c r="F380" s="26">
        <v>4036222</v>
      </c>
      <c r="G380" s="26">
        <v>100074.2</v>
      </c>
      <c r="H380" s="23" t="s">
        <v>127</v>
      </c>
      <c r="I380" s="2">
        <f t="shared" si="10"/>
        <v>488.99431497179461</v>
      </c>
      <c r="J380" s="2">
        <f t="shared" si="11"/>
        <v>244.4971574858973</v>
      </c>
      <c r="K380" s="15"/>
    </row>
    <row r="381" spans="1:11" ht="15.75" customHeight="1">
      <c r="A381" s="23" t="s">
        <v>182</v>
      </c>
      <c r="B381" s="25">
        <v>197</v>
      </c>
      <c r="C381" s="23" t="s">
        <v>184</v>
      </c>
      <c r="D381" s="26">
        <v>28.9</v>
      </c>
      <c r="E381" s="26">
        <v>299.31299999999999</v>
      </c>
      <c r="F381" s="26">
        <v>4036222</v>
      </c>
      <c r="G381" s="26">
        <v>100072.8</v>
      </c>
      <c r="H381" s="23" t="s">
        <v>127</v>
      </c>
      <c r="I381" s="2">
        <f t="shared" si="10"/>
        <v>480.8537697242723</v>
      </c>
      <c r="J381" s="2">
        <f t="shared" si="11"/>
        <v>240.42688486213615</v>
      </c>
      <c r="K381" s="15"/>
    </row>
    <row r="382" spans="1:11" ht="15.75" customHeight="1">
      <c r="A382" s="23" t="s">
        <v>182</v>
      </c>
      <c r="B382" s="25">
        <v>198</v>
      </c>
      <c r="C382" s="23" t="s">
        <v>184</v>
      </c>
      <c r="D382" s="26">
        <v>1.4</v>
      </c>
      <c r="E382" s="26">
        <v>299.11410000000001</v>
      </c>
      <c r="F382" s="26">
        <v>4036220</v>
      </c>
      <c r="G382" s="26">
        <v>100068.4</v>
      </c>
      <c r="H382" s="23" t="s">
        <v>127</v>
      </c>
      <c r="I382" s="2">
        <f t="shared" si="10"/>
        <v>0.3031100671189364</v>
      </c>
      <c r="J382" s="2">
        <f t="shared" si="11"/>
        <v>0.1515550335594682</v>
      </c>
      <c r="K382" s="15"/>
    </row>
    <row r="383" spans="1:11" ht="15.75" customHeight="1">
      <c r="A383" s="23" t="s">
        <v>182</v>
      </c>
      <c r="B383" s="25">
        <v>199</v>
      </c>
      <c r="C383" s="23" t="s">
        <v>184</v>
      </c>
      <c r="D383" s="26">
        <v>1.3</v>
      </c>
      <c r="E383" s="26">
        <v>299.18439999999998</v>
      </c>
      <c r="F383" s="26">
        <v>4036216</v>
      </c>
      <c r="G383" s="26">
        <v>100070.39999999999</v>
      </c>
      <c r="H383" s="23" t="s">
        <v>127</v>
      </c>
      <c r="I383" s="2">
        <f t="shared" si="10"/>
        <v>0.25307917173890265</v>
      </c>
      <c r="J383" s="2">
        <f t="shared" si="11"/>
        <v>0.12653958586945133</v>
      </c>
      <c r="K383" s="15"/>
    </row>
    <row r="384" spans="1:11" ht="15.75" customHeight="1">
      <c r="A384" s="23" t="s">
        <v>182</v>
      </c>
      <c r="B384" s="25">
        <v>200</v>
      </c>
      <c r="C384" s="23" t="s">
        <v>184</v>
      </c>
      <c r="D384" s="26">
        <v>2.1</v>
      </c>
      <c r="E384" s="26">
        <v>299.15350000000001</v>
      </c>
      <c r="F384" s="26">
        <v>4036216</v>
      </c>
      <c r="G384" s="26">
        <v>100069.4</v>
      </c>
      <c r="H384" s="23" t="s">
        <v>127</v>
      </c>
      <c r="I384" s="2">
        <f t="shared" si="10"/>
        <v>0.81328301713109241</v>
      </c>
      <c r="J384" s="2">
        <f t="shared" si="11"/>
        <v>0.40664150856554621</v>
      </c>
      <c r="K384" s="15"/>
    </row>
    <row r="385" spans="1:11" ht="15.75" customHeight="1">
      <c r="A385" s="23" t="s">
        <v>182</v>
      </c>
      <c r="B385" s="25">
        <v>201</v>
      </c>
      <c r="C385" s="23" t="s">
        <v>184</v>
      </c>
      <c r="D385" s="26">
        <v>1.4</v>
      </c>
      <c r="E385" s="26">
        <v>299.08229999999998</v>
      </c>
      <c r="F385" s="26">
        <v>4036217</v>
      </c>
      <c r="G385" s="26">
        <v>100068</v>
      </c>
      <c r="H385" s="23" t="s">
        <v>127</v>
      </c>
      <c r="I385" s="2">
        <f t="shared" si="10"/>
        <v>0.3031100671189364</v>
      </c>
      <c r="J385" s="2">
        <f t="shared" si="11"/>
        <v>0.1515550335594682</v>
      </c>
      <c r="K385" s="15"/>
    </row>
    <row r="386" spans="1:11" ht="15.75" customHeight="1">
      <c r="A386" s="23" t="s">
        <v>182</v>
      </c>
      <c r="B386" s="25">
        <v>202</v>
      </c>
      <c r="C386" s="23" t="s">
        <v>184</v>
      </c>
      <c r="D386" s="26">
        <v>1.2</v>
      </c>
      <c r="E386" s="26">
        <v>299.02199999999999</v>
      </c>
      <c r="F386" s="26">
        <v>4036218</v>
      </c>
      <c r="G386" s="26">
        <v>100066.4</v>
      </c>
      <c r="H386" s="23" t="s">
        <v>127</v>
      </c>
      <c r="I386" s="2">
        <f t="shared" si="10"/>
        <v>0.20827564371008248</v>
      </c>
      <c r="J386" s="2">
        <f t="shared" si="11"/>
        <v>0.10413782185504124</v>
      </c>
      <c r="K386" s="15"/>
    </row>
    <row r="387" spans="1:11" ht="15.75" customHeight="1">
      <c r="A387" s="23" t="s">
        <v>182</v>
      </c>
      <c r="B387" s="25">
        <v>203</v>
      </c>
      <c r="C387" s="23" t="s">
        <v>184</v>
      </c>
      <c r="D387" s="26">
        <v>1.5</v>
      </c>
      <c r="E387" s="26">
        <v>299.03379999999999</v>
      </c>
      <c r="F387" s="26">
        <v>4036219</v>
      </c>
      <c r="G387" s="26">
        <v>100066.5</v>
      </c>
      <c r="H387" s="23" t="s">
        <v>127</v>
      </c>
      <c r="I387" s="2">
        <f t="shared" si="10"/>
        <v>0.35853936011865678</v>
      </c>
      <c r="J387" s="2">
        <f t="shared" si="11"/>
        <v>0.17926968005932839</v>
      </c>
      <c r="K387" s="15"/>
    </row>
    <row r="388" spans="1:11" ht="15.75" customHeight="1">
      <c r="A388" s="23" t="s">
        <v>182</v>
      </c>
      <c r="B388" s="25">
        <v>204</v>
      </c>
      <c r="C388" s="23" t="s">
        <v>184</v>
      </c>
      <c r="D388" s="26">
        <v>1.5</v>
      </c>
      <c r="E388" s="26">
        <v>299.06209999999999</v>
      </c>
      <c r="F388" s="26">
        <v>4036219</v>
      </c>
      <c r="G388" s="26">
        <v>100067.2</v>
      </c>
      <c r="H388" s="23" t="s">
        <v>127</v>
      </c>
      <c r="I388" s="2">
        <f t="shared" si="10"/>
        <v>0.35853936011865678</v>
      </c>
      <c r="J388" s="2">
        <f t="shared" si="11"/>
        <v>0.17926968005932839</v>
      </c>
      <c r="K388" s="15"/>
    </row>
    <row r="389" spans="1:11" ht="15.75" customHeight="1">
      <c r="A389" s="23" t="s">
        <v>182</v>
      </c>
      <c r="B389" s="25">
        <v>205</v>
      </c>
      <c r="C389" s="23" t="s">
        <v>184</v>
      </c>
      <c r="D389" s="26">
        <v>1</v>
      </c>
      <c r="E389" s="26">
        <v>299.26249999999999</v>
      </c>
      <c r="F389" s="26">
        <v>4036218</v>
      </c>
      <c r="G389" s="26">
        <v>100072.6</v>
      </c>
      <c r="H389" s="23" t="s">
        <v>127</v>
      </c>
      <c r="I389" s="2">
        <f t="shared" si="10"/>
        <v>0.13362739319666503</v>
      </c>
      <c r="J389" s="2">
        <f t="shared" si="11"/>
        <v>6.6813696598332514E-2</v>
      </c>
      <c r="K389" s="15"/>
    </row>
    <row r="390" spans="1:11" ht="15.75" customHeight="1">
      <c r="A390" s="23" t="s">
        <v>182</v>
      </c>
      <c r="B390" s="25">
        <v>207</v>
      </c>
      <c r="C390" s="23" t="s">
        <v>184</v>
      </c>
      <c r="D390" s="26">
        <v>12.7</v>
      </c>
      <c r="E390" s="26">
        <v>299.3768</v>
      </c>
      <c r="F390" s="26">
        <v>4036232</v>
      </c>
      <c r="G390" s="26">
        <v>100072</v>
      </c>
      <c r="H390" s="23" t="s">
        <v>127</v>
      </c>
      <c r="I390" s="2">
        <f t="shared" si="10"/>
        <v>64.97922299007945</v>
      </c>
      <c r="J390" s="2">
        <f t="shared" si="11"/>
        <v>32.489611495039725</v>
      </c>
      <c r="K390" s="15"/>
    </row>
    <row r="391" spans="1:11" ht="15.75" customHeight="1">
      <c r="A391" s="23" t="s">
        <v>182</v>
      </c>
      <c r="B391" s="25">
        <v>208</v>
      </c>
      <c r="C391" s="23" t="s">
        <v>184</v>
      </c>
      <c r="D391" s="26">
        <v>36.799999999999997</v>
      </c>
      <c r="E391" s="26">
        <v>299.33409999999998</v>
      </c>
      <c r="F391" s="26">
        <v>4036230</v>
      </c>
      <c r="G391" s="26">
        <v>100071.3</v>
      </c>
      <c r="H391" s="23" t="s">
        <v>127</v>
      </c>
      <c r="I391" s="2">
        <f t="shared" si="10"/>
        <v>865.9289442917626</v>
      </c>
      <c r="J391" s="2">
        <f t="shared" si="11"/>
        <v>432.9644721458813</v>
      </c>
      <c r="K391" s="15"/>
    </row>
    <row r="392" spans="1:11" ht="15.75" customHeight="1">
      <c r="A392" s="23" t="s">
        <v>182</v>
      </c>
      <c r="B392" s="25">
        <v>209</v>
      </c>
      <c r="C392" s="23" t="s">
        <v>184</v>
      </c>
      <c r="D392" s="26">
        <v>24</v>
      </c>
      <c r="E392" s="26">
        <v>299.28320000000002</v>
      </c>
      <c r="F392" s="26">
        <v>4036229</v>
      </c>
      <c r="G392" s="26">
        <v>100069.9</v>
      </c>
      <c r="H392" s="23" t="s">
        <v>127</v>
      </c>
      <c r="I392" s="2">
        <f t="shared" si="10"/>
        <v>305.91847161829975</v>
      </c>
      <c r="J392" s="2">
        <f t="shared" si="11"/>
        <v>152.95923580914987</v>
      </c>
      <c r="K392" s="15"/>
    </row>
    <row r="393" spans="1:11" ht="15.75" customHeight="1">
      <c r="A393" s="23" t="s">
        <v>182</v>
      </c>
      <c r="B393" s="25">
        <v>210</v>
      </c>
      <c r="C393" s="23" t="s">
        <v>184</v>
      </c>
      <c r="D393" s="26">
        <v>3.7</v>
      </c>
      <c r="E393" s="26">
        <v>299.20960000000002</v>
      </c>
      <c r="F393" s="26">
        <v>4036227</v>
      </c>
      <c r="G393" s="26">
        <v>100066.9</v>
      </c>
      <c r="H393" s="23" t="s">
        <v>127</v>
      </c>
      <c r="I393" s="2">
        <f t="shared" si="10"/>
        <v>3.2285843182473828</v>
      </c>
      <c r="J393" s="2">
        <f t="shared" si="11"/>
        <v>1.6142921591236914</v>
      </c>
      <c r="K393" s="15"/>
    </row>
    <row r="394" spans="1:11" ht="15.75" customHeight="1">
      <c r="A394" s="23" t="s">
        <v>182</v>
      </c>
      <c r="B394" s="25">
        <v>210.1</v>
      </c>
      <c r="C394" s="23" t="s">
        <v>184</v>
      </c>
      <c r="D394" s="26">
        <v>2.1</v>
      </c>
      <c r="E394" s="26">
        <v>299.20960000000002</v>
      </c>
      <c r="F394" s="26">
        <v>4036227</v>
      </c>
      <c r="G394" s="26">
        <v>100066.9</v>
      </c>
      <c r="H394" s="23" t="s">
        <v>127</v>
      </c>
      <c r="I394" s="2">
        <f t="shared" si="10"/>
        <v>0.81328301713109241</v>
      </c>
      <c r="J394" s="2">
        <f t="shared" si="11"/>
        <v>0.40664150856554621</v>
      </c>
      <c r="K394" s="15"/>
    </row>
    <row r="395" spans="1:11" ht="15.75" customHeight="1">
      <c r="A395" s="23" t="s">
        <v>182</v>
      </c>
      <c r="B395" s="25">
        <v>211</v>
      </c>
      <c r="C395" s="23" t="s">
        <v>184</v>
      </c>
      <c r="D395" s="26">
        <v>3</v>
      </c>
      <c r="E395" s="26">
        <v>299.31400000000002</v>
      </c>
      <c r="F395" s="26">
        <v>4036232</v>
      </c>
      <c r="G395" s="26">
        <v>100069.4</v>
      </c>
      <c r="H395" s="23" t="s">
        <v>127</v>
      </c>
      <c r="I395" s="2">
        <f t="shared" si="10"/>
        <v>1.9377781496980191</v>
      </c>
      <c r="J395" s="2">
        <f t="shared" si="11"/>
        <v>0.96888907484900955</v>
      </c>
      <c r="K395" s="15"/>
    </row>
    <row r="396" spans="1:11" ht="15.75" customHeight="1">
      <c r="A396" s="23" t="s">
        <v>182</v>
      </c>
      <c r="B396" s="25">
        <v>211.1</v>
      </c>
      <c r="C396" s="23" t="s">
        <v>184</v>
      </c>
      <c r="D396" s="26">
        <v>2.2999999999999998</v>
      </c>
      <c r="E396" s="26">
        <v>299.31400000000002</v>
      </c>
      <c r="F396" s="26">
        <v>4036232</v>
      </c>
      <c r="G396" s="26">
        <v>100069.4</v>
      </c>
      <c r="H396" s="23" t="s">
        <v>127</v>
      </c>
      <c r="I396" s="2">
        <f t="shared" si="10"/>
        <v>1.0148769636309225</v>
      </c>
      <c r="J396" s="2">
        <f t="shared" si="11"/>
        <v>0.50743848181546125</v>
      </c>
      <c r="K396" s="15"/>
    </row>
    <row r="397" spans="1:11" ht="15.75" customHeight="1">
      <c r="A397" s="23" t="s">
        <v>182</v>
      </c>
      <c r="B397" s="25">
        <v>211.2</v>
      </c>
      <c r="C397" s="23" t="s">
        <v>184</v>
      </c>
      <c r="D397" s="26">
        <v>1.6</v>
      </c>
      <c r="E397" s="26">
        <v>299.31400000000002</v>
      </c>
      <c r="F397" s="26">
        <v>4036232</v>
      </c>
      <c r="G397" s="26">
        <v>100069.4</v>
      </c>
      <c r="H397" s="23" t="s">
        <v>127</v>
      </c>
      <c r="I397" s="2">
        <f t="shared" si="10"/>
        <v>0.41953129057486938</v>
      </c>
      <c r="J397" s="2">
        <f t="shared" si="11"/>
        <v>0.20976564528743469</v>
      </c>
      <c r="K397" s="15"/>
    </row>
    <row r="398" spans="1:11" ht="15.75" customHeight="1">
      <c r="A398" s="23" t="s">
        <v>182</v>
      </c>
      <c r="B398" s="25">
        <v>212</v>
      </c>
      <c r="C398" s="23" t="s">
        <v>184</v>
      </c>
      <c r="D398" s="26">
        <v>3.7</v>
      </c>
      <c r="E398" s="26">
        <v>299.3698</v>
      </c>
      <c r="F398" s="26">
        <v>4036234</v>
      </c>
      <c r="G398" s="26">
        <v>100070.9</v>
      </c>
      <c r="H398" s="23" t="s">
        <v>127</v>
      </c>
      <c r="I398" s="2">
        <f t="shared" si="10"/>
        <v>3.2285843182473828</v>
      </c>
      <c r="J398" s="2">
        <f t="shared" si="11"/>
        <v>1.6142921591236914</v>
      </c>
      <c r="K398" s="15"/>
    </row>
    <row r="399" spans="1:11" ht="15.75" customHeight="1">
      <c r="A399" s="23" t="s">
        <v>182</v>
      </c>
      <c r="B399" s="25">
        <v>212.1</v>
      </c>
      <c r="C399" s="23" t="s">
        <v>184</v>
      </c>
      <c r="D399" s="26">
        <v>2.6</v>
      </c>
      <c r="E399" s="26">
        <v>299.3698</v>
      </c>
      <c r="F399" s="26">
        <v>4036234</v>
      </c>
      <c r="G399" s="26">
        <v>100070.9</v>
      </c>
      <c r="H399" s="23" t="s">
        <v>127</v>
      </c>
      <c r="I399" s="2">
        <f t="shared" si="10"/>
        <v>1.3678032140655874</v>
      </c>
      <c r="J399" s="2">
        <f t="shared" si="11"/>
        <v>0.68390160703279368</v>
      </c>
      <c r="K399" s="15"/>
    </row>
    <row r="400" spans="1:11" ht="15.75" customHeight="1">
      <c r="A400" s="23" t="s">
        <v>182</v>
      </c>
      <c r="B400" s="25">
        <v>212.2</v>
      </c>
      <c r="C400" s="23" t="s">
        <v>184</v>
      </c>
      <c r="D400" s="26">
        <v>2.5</v>
      </c>
      <c r="E400" s="26">
        <v>299.3698</v>
      </c>
      <c r="F400" s="26">
        <v>4036234</v>
      </c>
      <c r="G400" s="26">
        <v>100070.9</v>
      </c>
      <c r="H400" s="23" t="s">
        <v>127</v>
      </c>
      <c r="I400" s="2">
        <f t="shared" si="10"/>
        <v>1.2432574357952544</v>
      </c>
      <c r="J400" s="2">
        <f t="shared" si="11"/>
        <v>0.62162871789762719</v>
      </c>
      <c r="K400" s="15"/>
    </row>
    <row r="401" spans="1:11" ht="15.75" customHeight="1">
      <c r="A401" s="23" t="s">
        <v>182</v>
      </c>
      <c r="B401" s="25">
        <v>212.3</v>
      </c>
      <c r="C401" s="23" t="s">
        <v>184</v>
      </c>
      <c r="D401" s="26">
        <v>3</v>
      </c>
      <c r="E401" s="26">
        <v>299.3698</v>
      </c>
      <c r="F401" s="26">
        <v>4036234</v>
      </c>
      <c r="G401" s="26">
        <v>100070.9</v>
      </c>
      <c r="H401" s="23" t="s">
        <v>127</v>
      </c>
      <c r="I401" s="2">
        <f t="shared" si="10"/>
        <v>1.9377781496980191</v>
      </c>
      <c r="J401" s="2">
        <f t="shared" si="11"/>
        <v>0.96888907484900955</v>
      </c>
      <c r="K401" s="15"/>
    </row>
    <row r="402" spans="1:11" ht="15.75" customHeight="1">
      <c r="A402" s="23" t="s">
        <v>182</v>
      </c>
      <c r="B402" s="25">
        <v>212.4</v>
      </c>
      <c r="C402" s="23" t="s">
        <v>184</v>
      </c>
      <c r="D402" s="26">
        <v>2</v>
      </c>
      <c r="E402" s="26">
        <v>299.3698</v>
      </c>
      <c r="F402" s="26">
        <v>4036234</v>
      </c>
      <c r="G402" s="26">
        <v>100070.9</v>
      </c>
      <c r="H402" s="23" t="s">
        <v>127</v>
      </c>
      <c r="I402" s="2">
        <f t="shared" si="10"/>
        <v>0.72220869321546233</v>
      </c>
      <c r="J402" s="2">
        <f t="shared" si="11"/>
        <v>0.36110434660773116</v>
      </c>
      <c r="K402" s="15"/>
    </row>
    <row r="403" spans="1:11" ht="15.75" customHeight="1">
      <c r="A403" s="23" t="s">
        <v>182</v>
      </c>
      <c r="B403" s="25">
        <v>212.5</v>
      </c>
      <c r="C403" s="23" t="s">
        <v>184</v>
      </c>
      <c r="D403" s="26">
        <v>2.2000000000000002</v>
      </c>
      <c r="E403" s="26">
        <v>299.3698</v>
      </c>
      <c r="F403" s="26">
        <v>4036234</v>
      </c>
      <c r="G403" s="26">
        <v>100070.9</v>
      </c>
      <c r="H403" s="23" t="s">
        <v>127</v>
      </c>
      <c r="I403" s="2">
        <f t="shared" si="10"/>
        <v>0.91079531065923058</v>
      </c>
      <c r="J403" s="2">
        <f t="shared" si="11"/>
        <v>0.45539765532961529</v>
      </c>
      <c r="K403" s="15"/>
    </row>
    <row r="404" spans="1:11" ht="15.75" customHeight="1">
      <c r="A404" s="23" t="s">
        <v>182</v>
      </c>
      <c r="B404" s="25">
        <v>215</v>
      </c>
      <c r="C404" s="23" t="s">
        <v>184</v>
      </c>
      <c r="D404" s="26">
        <v>2.2000000000000002</v>
      </c>
      <c r="E404" s="26">
        <v>299.46210000000002</v>
      </c>
      <c r="F404" s="26">
        <v>4036237</v>
      </c>
      <c r="G404" s="26">
        <v>100077.4</v>
      </c>
      <c r="H404" s="23" t="s">
        <v>127</v>
      </c>
      <c r="I404" s="2">
        <f t="shared" si="10"/>
        <v>0.91079531065923058</v>
      </c>
      <c r="J404" s="2">
        <f t="shared" si="11"/>
        <v>0.45539765532961529</v>
      </c>
      <c r="K404" s="15"/>
    </row>
    <row r="405" spans="1:11" ht="15.75" customHeight="1">
      <c r="A405" s="23" t="s">
        <v>182</v>
      </c>
      <c r="B405" s="25">
        <v>218</v>
      </c>
      <c r="C405" s="23" t="s">
        <v>184</v>
      </c>
      <c r="D405" s="26">
        <v>13.5</v>
      </c>
      <c r="E405" s="26">
        <v>299.38850000000002</v>
      </c>
      <c r="F405" s="26">
        <v>4036240</v>
      </c>
      <c r="G405" s="26">
        <v>100075.8</v>
      </c>
      <c r="H405" s="23" t="s">
        <v>127</v>
      </c>
      <c r="I405" s="2">
        <f t="shared" si="10"/>
        <v>75.396980840476616</v>
      </c>
      <c r="J405" s="2">
        <f t="shared" si="11"/>
        <v>37.698490420238308</v>
      </c>
      <c r="K405" s="15"/>
    </row>
    <row r="406" spans="1:11" ht="15.75" customHeight="1">
      <c r="A406" s="23" t="s">
        <v>182</v>
      </c>
      <c r="B406" s="25">
        <v>219</v>
      </c>
      <c r="C406" s="23" t="s">
        <v>184</v>
      </c>
      <c r="D406" s="26">
        <v>7.8</v>
      </c>
      <c r="E406" s="26">
        <v>299.36739999999998</v>
      </c>
      <c r="F406" s="26">
        <v>4036238</v>
      </c>
      <c r="G406" s="26">
        <v>100072.1</v>
      </c>
      <c r="H406" s="23" t="s">
        <v>127</v>
      </c>
      <c r="I406" s="2">
        <f t="shared" si="10"/>
        <v>19.834998782039897</v>
      </c>
      <c r="J406" s="2">
        <f t="shared" si="11"/>
        <v>9.9174993910199483</v>
      </c>
      <c r="K406" s="15"/>
    </row>
    <row r="407" spans="1:11" ht="15.75" customHeight="1">
      <c r="A407" s="23" t="s">
        <v>182</v>
      </c>
      <c r="B407" s="25">
        <v>219.1</v>
      </c>
      <c r="C407" s="23" t="s">
        <v>184</v>
      </c>
      <c r="D407" s="26">
        <v>10.3</v>
      </c>
      <c r="E407" s="26">
        <v>299.36739999999998</v>
      </c>
      <c r="F407" s="26">
        <v>4036238</v>
      </c>
      <c r="G407" s="26">
        <v>100072.1</v>
      </c>
      <c r="H407" s="23" t="s">
        <v>127</v>
      </c>
      <c r="I407" s="2">
        <f t="shared" si="10"/>
        <v>39.025085987037379</v>
      </c>
      <c r="J407" s="2">
        <f t="shared" si="11"/>
        <v>19.512542993518689</v>
      </c>
      <c r="K407" s="15"/>
    </row>
    <row r="408" spans="1:11" ht="15.75" customHeight="1">
      <c r="A408" s="23" t="s">
        <v>182</v>
      </c>
      <c r="B408" s="25">
        <v>220</v>
      </c>
      <c r="C408" s="23" t="s">
        <v>184</v>
      </c>
      <c r="D408" s="26">
        <v>25.1</v>
      </c>
      <c r="E408" s="26">
        <v>299.32960000000003</v>
      </c>
      <c r="F408" s="26">
        <v>4036242</v>
      </c>
      <c r="G408" s="26">
        <v>100071.2</v>
      </c>
      <c r="H408" s="23" t="s">
        <v>127</v>
      </c>
      <c r="I408" s="2">
        <f t="shared" si="10"/>
        <v>341.17819646454723</v>
      </c>
      <c r="J408" s="2">
        <f t="shared" si="11"/>
        <v>170.58909823227361</v>
      </c>
      <c r="K408" s="15"/>
    </row>
    <row r="409" spans="1:11" ht="15.75" customHeight="1">
      <c r="A409" s="23" t="s">
        <v>182</v>
      </c>
      <c r="B409" s="25">
        <v>221</v>
      </c>
      <c r="C409" s="23" t="s">
        <v>184</v>
      </c>
      <c r="D409" s="26">
        <v>1.5</v>
      </c>
      <c r="E409" s="26">
        <v>299.44400000000002</v>
      </c>
      <c r="F409" s="26">
        <v>4036240</v>
      </c>
      <c r="G409" s="26">
        <v>100078.9</v>
      </c>
      <c r="H409" s="23" t="s">
        <v>127</v>
      </c>
      <c r="I409" s="2">
        <f t="shared" si="10"/>
        <v>0.35853936011865678</v>
      </c>
      <c r="J409" s="2">
        <f t="shared" si="11"/>
        <v>0.17926968005932839</v>
      </c>
      <c r="K409" s="15"/>
    </row>
    <row r="410" spans="1:11" ht="15.75" customHeight="1">
      <c r="A410" s="23" t="s">
        <v>182</v>
      </c>
      <c r="B410" s="25">
        <v>222</v>
      </c>
      <c r="C410" s="23" t="s">
        <v>184</v>
      </c>
      <c r="D410" s="26">
        <v>1.9</v>
      </c>
      <c r="E410" s="26">
        <v>299.43740000000003</v>
      </c>
      <c r="F410" s="26">
        <v>4036240</v>
      </c>
      <c r="G410" s="26">
        <v>100078.3</v>
      </c>
      <c r="H410" s="23" t="s">
        <v>127</v>
      </c>
      <c r="I410" s="2">
        <f t="shared" si="10"/>
        <v>0.63743735701784043</v>
      </c>
      <c r="J410" s="2">
        <f t="shared" si="11"/>
        <v>0.31871867850892022</v>
      </c>
      <c r="K410" s="15"/>
    </row>
    <row r="411" spans="1:11" ht="15.75" customHeight="1">
      <c r="A411" s="23" t="s">
        <v>182</v>
      </c>
      <c r="B411" s="25">
        <v>223</v>
      </c>
      <c r="C411" s="23" t="s">
        <v>184</v>
      </c>
      <c r="D411" s="26">
        <v>1.1000000000000001</v>
      </c>
      <c r="E411" s="26">
        <v>299.42239999999998</v>
      </c>
      <c r="F411" s="26">
        <v>4036238</v>
      </c>
      <c r="G411" s="26">
        <v>100076.3</v>
      </c>
      <c r="H411" s="23" t="s">
        <v>127</v>
      </c>
      <c r="I411" s="2">
        <f t="shared" si="10"/>
        <v>0.16852082264098392</v>
      </c>
      <c r="J411" s="2">
        <f t="shared" si="11"/>
        <v>8.426041132049196E-2</v>
      </c>
      <c r="K411" s="15"/>
    </row>
    <row r="412" spans="1:11" ht="15.75" customHeight="1">
      <c r="A412" s="23" t="s">
        <v>182</v>
      </c>
      <c r="B412" s="25">
        <v>224</v>
      </c>
      <c r="C412" s="23" t="s">
        <v>184</v>
      </c>
      <c r="D412" s="26">
        <v>1.3</v>
      </c>
      <c r="E412" s="26">
        <v>299.40589999999997</v>
      </c>
      <c r="F412" s="26">
        <v>4036242</v>
      </c>
      <c r="G412" s="26">
        <v>100077.5</v>
      </c>
      <c r="H412" s="23" t="s">
        <v>127</v>
      </c>
      <c r="I412" s="2">
        <f t="shared" si="10"/>
        <v>0.25307917173890265</v>
      </c>
      <c r="J412" s="2">
        <f t="shared" si="11"/>
        <v>0.12653958586945133</v>
      </c>
      <c r="K412" s="15"/>
    </row>
    <row r="413" spans="1:11" ht="15.75" customHeight="1">
      <c r="A413" s="23" t="s">
        <v>182</v>
      </c>
      <c r="B413" s="25">
        <v>225</v>
      </c>
      <c r="C413" s="23" t="s">
        <v>184</v>
      </c>
      <c r="D413" s="26">
        <v>1.7</v>
      </c>
      <c r="E413" s="26">
        <v>299.46019999999999</v>
      </c>
      <c r="F413" s="26">
        <v>4036236</v>
      </c>
      <c r="G413" s="26">
        <v>100076.7</v>
      </c>
      <c r="H413" s="23" t="s">
        <v>127</v>
      </c>
      <c r="I413" s="2">
        <f t="shared" si="10"/>
        <v>0.48624400592865924</v>
      </c>
      <c r="J413" s="2">
        <f t="shared" si="11"/>
        <v>0.24312200296432962</v>
      </c>
      <c r="K413" s="15"/>
    </row>
    <row r="414" spans="1:11" ht="15.75" customHeight="1">
      <c r="A414" s="23" t="s">
        <v>182</v>
      </c>
      <c r="B414" s="25">
        <v>226</v>
      </c>
      <c r="C414" s="23" t="s">
        <v>184</v>
      </c>
      <c r="D414" s="26">
        <v>1.6</v>
      </c>
      <c r="E414" s="26">
        <v>299.44869999999997</v>
      </c>
      <c r="F414" s="26">
        <v>4036242</v>
      </c>
      <c r="G414" s="26">
        <v>100080.8</v>
      </c>
      <c r="H414" s="23" t="s">
        <v>127</v>
      </c>
      <c r="I414" s="2">
        <f t="shared" si="10"/>
        <v>0.41953129057486938</v>
      </c>
      <c r="J414" s="2">
        <f t="shared" si="11"/>
        <v>0.20976564528743469</v>
      </c>
      <c r="K414" s="15"/>
    </row>
    <row r="415" spans="1:11" ht="15.75" customHeight="1">
      <c r="A415" s="23" t="s">
        <v>182</v>
      </c>
      <c r="B415" s="25">
        <v>227</v>
      </c>
      <c r="C415" s="23" t="s">
        <v>184</v>
      </c>
      <c r="D415" s="26">
        <v>1.2</v>
      </c>
      <c r="E415" s="26">
        <v>299.43610000000001</v>
      </c>
      <c r="F415" s="26">
        <v>4036244</v>
      </c>
      <c r="G415" s="26">
        <v>100081.1</v>
      </c>
      <c r="H415" s="23" t="s">
        <v>127</v>
      </c>
      <c r="I415" s="2">
        <f t="shared" si="10"/>
        <v>0.20827564371008248</v>
      </c>
      <c r="J415" s="2">
        <f t="shared" si="11"/>
        <v>0.10413782185504124</v>
      </c>
      <c r="K415" s="15"/>
    </row>
    <row r="416" spans="1:11" ht="15.75" customHeight="1">
      <c r="A416" s="23" t="s">
        <v>182</v>
      </c>
      <c r="B416" s="25">
        <v>231</v>
      </c>
      <c r="C416" s="23" t="s">
        <v>184</v>
      </c>
      <c r="D416" s="26">
        <v>23.4</v>
      </c>
      <c r="E416" s="26">
        <v>299.41359999999997</v>
      </c>
      <c r="F416" s="26">
        <v>4036248</v>
      </c>
      <c r="G416" s="26">
        <v>100081.2</v>
      </c>
      <c r="H416" s="23" t="s">
        <v>127</v>
      </c>
      <c r="I416" s="2">
        <f t="shared" si="10"/>
        <v>287.63434142994993</v>
      </c>
      <c r="J416" s="2">
        <f t="shared" si="11"/>
        <v>143.81717071497496</v>
      </c>
      <c r="K416" s="15"/>
    </row>
    <row r="417" spans="1:11" ht="15.75" customHeight="1">
      <c r="A417" s="23" t="s">
        <v>182</v>
      </c>
      <c r="B417" s="25">
        <v>233</v>
      </c>
      <c r="C417" s="23" t="s">
        <v>184</v>
      </c>
      <c r="D417" s="26">
        <v>2.1</v>
      </c>
      <c r="E417" s="26">
        <v>299.40460000000002</v>
      </c>
      <c r="F417" s="26">
        <v>4036253</v>
      </c>
      <c r="G417" s="26">
        <v>100082.3</v>
      </c>
      <c r="H417" s="23" t="s">
        <v>127</v>
      </c>
      <c r="I417" s="2">
        <f t="shared" si="10"/>
        <v>0.81328301713109241</v>
      </c>
      <c r="J417" s="2">
        <f t="shared" si="11"/>
        <v>0.40664150856554621</v>
      </c>
      <c r="K417" s="15"/>
    </row>
    <row r="418" spans="1:11" ht="15.75" customHeight="1">
      <c r="A418" s="23" t="s">
        <v>182</v>
      </c>
      <c r="B418" s="25">
        <v>234</v>
      </c>
      <c r="C418" s="23" t="s">
        <v>184</v>
      </c>
      <c r="D418" s="26">
        <v>3.5</v>
      </c>
      <c r="E418" s="26">
        <v>299.54090000000002</v>
      </c>
      <c r="F418" s="26">
        <v>4036258</v>
      </c>
      <c r="G418" s="26">
        <v>100085.7</v>
      </c>
      <c r="H418" s="23" t="s">
        <v>127</v>
      </c>
      <c r="I418" s="2">
        <f t="shared" si="10"/>
        <v>2.8201092290665253</v>
      </c>
      <c r="J418" s="2">
        <f t="shared" si="11"/>
        <v>1.4100546145332626</v>
      </c>
      <c r="K418" s="15"/>
    </row>
    <row r="419" spans="1:11" ht="15.75" customHeight="1">
      <c r="A419" s="23" t="s">
        <v>182</v>
      </c>
      <c r="B419" s="25">
        <v>236</v>
      </c>
      <c r="C419" s="23" t="s">
        <v>184</v>
      </c>
      <c r="D419" s="26">
        <v>4.4000000000000004</v>
      </c>
      <c r="E419" s="26">
        <v>299.34249999999997</v>
      </c>
      <c r="F419" s="26">
        <v>4036259</v>
      </c>
      <c r="G419" s="26">
        <v>100078.8</v>
      </c>
      <c r="H419" s="23" t="s">
        <v>127</v>
      </c>
      <c r="I419" s="2">
        <f t="shared" si="10"/>
        <v>4.9225258037465816</v>
      </c>
      <c r="J419" s="2">
        <f t="shared" si="11"/>
        <v>2.4612629018732908</v>
      </c>
      <c r="K419" s="15"/>
    </row>
    <row r="420" spans="1:11" ht="15.75" customHeight="1">
      <c r="A420" s="23" t="s">
        <v>182</v>
      </c>
      <c r="B420" s="25">
        <v>237</v>
      </c>
      <c r="C420" s="23" t="s">
        <v>184</v>
      </c>
      <c r="D420" s="26">
        <v>5.2</v>
      </c>
      <c r="E420" s="26">
        <v>299.351</v>
      </c>
      <c r="F420" s="26">
        <v>4036260</v>
      </c>
      <c r="G420" s="26">
        <v>100079.1</v>
      </c>
      <c r="H420" s="23" t="s">
        <v>127</v>
      </c>
      <c r="I420" s="2">
        <f t="shared" si="10"/>
        <v>7.3924915256886941</v>
      </c>
      <c r="J420" s="2">
        <f t="shared" si="11"/>
        <v>3.696245762844347</v>
      </c>
      <c r="K420" s="15"/>
    </row>
    <row r="421" spans="1:11" ht="15.75" customHeight="1">
      <c r="A421" s="23" t="s">
        <v>182</v>
      </c>
      <c r="B421" s="25">
        <v>238</v>
      </c>
      <c r="C421" s="23" t="s">
        <v>184</v>
      </c>
      <c r="D421" s="26">
        <v>2.7</v>
      </c>
      <c r="E421" s="26">
        <v>299.34179999999998</v>
      </c>
      <c r="F421" s="26">
        <v>4036261</v>
      </c>
      <c r="G421" s="26">
        <v>100078.7</v>
      </c>
      <c r="H421" s="23" t="s">
        <v>127</v>
      </c>
      <c r="I421" s="2">
        <f t="shared" si="10"/>
        <v>1.4994126516529216</v>
      </c>
      <c r="J421" s="2">
        <f t="shared" si="11"/>
        <v>0.7497063258264608</v>
      </c>
      <c r="K421" s="15"/>
    </row>
    <row r="422" spans="1:11" ht="15.75" customHeight="1">
      <c r="A422" s="23" t="s">
        <v>182</v>
      </c>
      <c r="B422" s="25">
        <v>239</v>
      </c>
      <c r="C422" s="23" t="s">
        <v>184</v>
      </c>
      <c r="D422" s="26">
        <v>3.9</v>
      </c>
      <c r="E422" s="26">
        <v>299.30849999999998</v>
      </c>
      <c r="F422" s="26">
        <v>4036257</v>
      </c>
      <c r="G422" s="26">
        <v>100076.1</v>
      </c>
      <c r="H422" s="23" t="s">
        <v>127</v>
      </c>
      <c r="I422" s="2">
        <f t="shared" si="10"/>
        <v>3.6699906913364595</v>
      </c>
      <c r="J422" s="2">
        <f t="shared" si="11"/>
        <v>1.8349953456682297</v>
      </c>
      <c r="K422" s="15"/>
    </row>
    <row r="423" spans="1:11" ht="15.75" customHeight="1">
      <c r="A423" s="23" t="s">
        <v>182</v>
      </c>
      <c r="B423" s="25">
        <v>239.1</v>
      </c>
      <c r="C423" s="23" t="s">
        <v>184</v>
      </c>
      <c r="D423" s="26">
        <v>2</v>
      </c>
      <c r="E423" s="26">
        <v>299.30849999999998</v>
      </c>
      <c r="F423" s="26">
        <v>4036257</v>
      </c>
      <c r="G423" s="26">
        <v>100076.1</v>
      </c>
      <c r="H423" s="23" t="s">
        <v>127</v>
      </c>
      <c r="I423" s="2">
        <f t="shared" si="10"/>
        <v>0.72220869321546233</v>
      </c>
      <c r="J423" s="2">
        <f t="shared" si="11"/>
        <v>0.36110434660773116</v>
      </c>
      <c r="K423" s="15"/>
    </row>
    <row r="424" spans="1:11" ht="15.75" customHeight="1">
      <c r="A424" s="23" t="s">
        <v>182</v>
      </c>
      <c r="B424" s="25">
        <v>239.2</v>
      </c>
      <c r="C424" s="23" t="s">
        <v>184</v>
      </c>
      <c r="D424" s="26">
        <v>1.9</v>
      </c>
      <c r="E424" s="26">
        <v>299.30849999999998</v>
      </c>
      <c r="F424" s="26">
        <v>4036257</v>
      </c>
      <c r="G424" s="26">
        <v>100076.1</v>
      </c>
      <c r="H424" s="23" t="s">
        <v>127</v>
      </c>
      <c r="I424" s="2">
        <f t="shared" si="10"/>
        <v>0.63743735701784043</v>
      </c>
      <c r="J424" s="2">
        <f t="shared" si="11"/>
        <v>0.31871867850892022</v>
      </c>
      <c r="K424" s="15"/>
    </row>
    <row r="425" spans="1:11" ht="15.75" customHeight="1">
      <c r="A425" s="23" t="s">
        <v>182</v>
      </c>
      <c r="B425" s="25">
        <v>240</v>
      </c>
      <c r="C425" s="23" t="s">
        <v>184</v>
      </c>
      <c r="D425" s="26">
        <v>3.7</v>
      </c>
      <c r="E425" s="26">
        <v>299.31700000000001</v>
      </c>
      <c r="F425" s="26">
        <v>4036262</v>
      </c>
      <c r="G425" s="26">
        <v>100076.9</v>
      </c>
      <c r="H425" s="23" t="s">
        <v>127</v>
      </c>
      <c r="I425" s="2">
        <f t="shared" si="10"/>
        <v>3.2285843182473828</v>
      </c>
      <c r="J425" s="2">
        <f t="shared" si="11"/>
        <v>1.6142921591236914</v>
      </c>
      <c r="K425" s="15"/>
    </row>
    <row r="426" spans="1:11" ht="15.75" customHeight="1">
      <c r="A426" s="23" t="s">
        <v>182</v>
      </c>
      <c r="B426" s="25">
        <v>241</v>
      </c>
      <c r="C426" s="23" t="s">
        <v>184</v>
      </c>
      <c r="D426" s="26">
        <v>1.4</v>
      </c>
      <c r="E426" s="26">
        <v>299.57089999999999</v>
      </c>
      <c r="F426" s="26">
        <v>4036261</v>
      </c>
      <c r="G426" s="26">
        <v>100085.6</v>
      </c>
      <c r="H426" s="23" t="s">
        <v>127</v>
      </c>
      <c r="I426" s="2">
        <f t="shared" si="10"/>
        <v>0.3031100671189364</v>
      </c>
      <c r="J426" s="2">
        <f t="shared" si="11"/>
        <v>0.1515550335594682</v>
      </c>
      <c r="K426" s="15"/>
    </row>
    <row r="427" spans="1:11" ht="15.75" customHeight="1">
      <c r="A427" s="23" t="s">
        <v>182</v>
      </c>
      <c r="B427" s="25">
        <v>242</v>
      </c>
      <c r="C427" s="23" t="s">
        <v>184</v>
      </c>
      <c r="D427" s="26">
        <v>1.8</v>
      </c>
      <c r="E427" s="26">
        <v>299.54169999999999</v>
      </c>
      <c r="F427" s="26">
        <v>4036261</v>
      </c>
      <c r="G427" s="26">
        <v>100084.1</v>
      </c>
      <c r="H427" s="23" t="s">
        <v>127</v>
      </c>
      <c r="I427" s="2">
        <f t="shared" si="10"/>
        <v>0.55883014880198978</v>
      </c>
      <c r="J427" s="2">
        <f t="shared" si="11"/>
        <v>0.27941507440099489</v>
      </c>
      <c r="K427" s="15"/>
    </row>
    <row r="428" spans="1:11" ht="15.75" customHeight="1">
      <c r="A428" s="23" t="s">
        <v>182</v>
      </c>
      <c r="B428" s="25">
        <v>243</v>
      </c>
      <c r="C428" s="23" t="s">
        <v>184</v>
      </c>
      <c r="D428" s="26">
        <v>19.8</v>
      </c>
      <c r="E428" s="26">
        <v>297.96300000000002</v>
      </c>
      <c r="F428" s="26">
        <v>4036274</v>
      </c>
      <c r="G428" s="26">
        <v>100049.2</v>
      </c>
      <c r="H428" s="23" t="s">
        <v>127</v>
      </c>
      <c r="I428" s="2">
        <f t="shared" si="10"/>
        <v>191.53048235664735</v>
      </c>
      <c r="J428" s="2">
        <f t="shared" si="11"/>
        <v>95.765241178323677</v>
      </c>
      <c r="K428" s="15"/>
    </row>
    <row r="429" spans="1:11" ht="15.75" customHeight="1">
      <c r="A429" s="23" t="s">
        <v>182</v>
      </c>
      <c r="B429" s="25">
        <v>244</v>
      </c>
      <c r="C429" s="23" t="s">
        <v>184</v>
      </c>
      <c r="D429" s="26">
        <v>26.8</v>
      </c>
      <c r="E429" s="26">
        <v>298.19470000000001</v>
      </c>
      <c r="F429" s="26">
        <v>4036271</v>
      </c>
      <c r="G429" s="26">
        <v>100052.6</v>
      </c>
      <c r="H429" s="23" t="s">
        <v>127</v>
      </c>
      <c r="I429" s="2">
        <f t="shared" si="10"/>
        <v>400.18537393527947</v>
      </c>
      <c r="J429" s="2">
        <f t="shared" si="11"/>
        <v>200.09268696763974</v>
      </c>
      <c r="K429" s="15"/>
    </row>
    <row r="430" spans="1:11" ht="15.75" customHeight="1">
      <c r="A430" s="23" t="s">
        <v>182</v>
      </c>
      <c r="B430" s="25">
        <v>245</v>
      </c>
      <c r="C430" s="23" t="s">
        <v>184</v>
      </c>
      <c r="D430" s="26">
        <v>35.700000000000003</v>
      </c>
      <c r="E430" s="26">
        <v>298.22879999999998</v>
      </c>
      <c r="F430" s="26">
        <v>4036271</v>
      </c>
      <c r="G430" s="26">
        <v>100053.1</v>
      </c>
      <c r="H430" s="23" t="s">
        <v>127</v>
      </c>
      <c r="I430" s="2">
        <f t="shared" si="10"/>
        <v>804.26740457874712</v>
      </c>
      <c r="J430" s="2">
        <f t="shared" si="11"/>
        <v>402.13370228937356</v>
      </c>
      <c r="K430" s="15"/>
    </row>
    <row r="431" spans="1:11" ht="15.75" customHeight="1">
      <c r="A431" s="23" t="s">
        <v>182</v>
      </c>
      <c r="B431" s="25">
        <v>246</v>
      </c>
      <c r="C431" s="23" t="s">
        <v>184</v>
      </c>
      <c r="D431" s="26">
        <v>13.3</v>
      </c>
      <c r="E431" s="26">
        <v>298.22739999999999</v>
      </c>
      <c r="F431" s="26">
        <v>4036271</v>
      </c>
      <c r="G431" s="26">
        <v>100053.2</v>
      </c>
      <c r="H431" s="23" t="s">
        <v>127</v>
      </c>
      <c r="I431" s="2">
        <f t="shared" si="10"/>
        <v>72.70682176189689</v>
      </c>
      <c r="J431" s="2">
        <f t="shared" si="11"/>
        <v>36.353410880948445</v>
      </c>
      <c r="K431" s="15"/>
    </row>
    <row r="432" spans="1:11" ht="15.75" customHeight="1">
      <c r="A432" s="23" t="s">
        <v>182</v>
      </c>
      <c r="B432" s="25">
        <v>247</v>
      </c>
      <c r="C432" s="23" t="s">
        <v>184</v>
      </c>
      <c r="D432" s="26">
        <v>13.1</v>
      </c>
      <c r="E432" s="26">
        <v>298.35489999999999</v>
      </c>
      <c r="F432" s="26">
        <v>4036271</v>
      </c>
      <c r="G432" s="26">
        <v>100055.1</v>
      </c>
      <c r="H432" s="23" t="s">
        <v>127</v>
      </c>
      <c r="I432" s="2">
        <f t="shared" si="10"/>
        <v>70.07406056117614</v>
      </c>
      <c r="J432" s="2">
        <f t="shared" si="11"/>
        <v>35.03703028058807</v>
      </c>
      <c r="K432" s="15"/>
    </row>
    <row r="433" spans="1:11" ht="15.75" customHeight="1">
      <c r="A433" s="23" t="s">
        <v>182</v>
      </c>
      <c r="B433" s="25">
        <v>248</v>
      </c>
      <c r="C433" s="23" t="s">
        <v>184</v>
      </c>
      <c r="D433" s="26">
        <v>11.4</v>
      </c>
      <c r="E433" s="26">
        <v>298.41750000000002</v>
      </c>
      <c r="F433" s="26">
        <v>4036270</v>
      </c>
      <c r="G433" s="26">
        <v>100056.5</v>
      </c>
      <c r="H433" s="23" t="s">
        <v>127</v>
      </c>
      <c r="I433" s="2">
        <f t="shared" si="10"/>
        <v>49.958948076216032</v>
      </c>
      <c r="J433" s="2">
        <f t="shared" si="11"/>
        <v>24.979474038108016</v>
      </c>
      <c r="K433" s="15"/>
    </row>
    <row r="434" spans="1:11" ht="15.75" customHeight="1">
      <c r="A434" s="23" t="s">
        <v>182</v>
      </c>
      <c r="B434" s="25">
        <v>249</v>
      </c>
      <c r="C434" s="23" t="s">
        <v>184</v>
      </c>
      <c r="D434" s="26">
        <v>12.7</v>
      </c>
      <c r="E434" s="26">
        <v>298.4425</v>
      </c>
      <c r="F434" s="26">
        <v>4036267</v>
      </c>
      <c r="G434" s="26">
        <v>100057</v>
      </c>
      <c r="H434" s="23" t="s">
        <v>127</v>
      </c>
      <c r="I434" s="2">
        <f t="shared" si="10"/>
        <v>64.97922299007945</v>
      </c>
      <c r="J434" s="2">
        <f t="shared" si="11"/>
        <v>32.489611495039725</v>
      </c>
      <c r="K434" s="15"/>
    </row>
    <row r="435" spans="1:11" ht="15.75" customHeight="1">
      <c r="A435" s="23" t="s">
        <v>182</v>
      </c>
      <c r="B435" s="25">
        <v>250</v>
      </c>
      <c r="C435" s="23" t="s">
        <v>184</v>
      </c>
      <c r="D435" s="26">
        <v>25.8</v>
      </c>
      <c r="E435" s="26">
        <v>298.31229999999999</v>
      </c>
      <c r="F435" s="26">
        <v>4036266</v>
      </c>
      <c r="G435" s="26">
        <v>100054.2</v>
      </c>
      <c r="H435" s="23" t="s">
        <v>127</v>
      </c>
      <c r="I435" s="2">
        <f t="shared" si="10"/>
        <v>364.80449802994127</v>
      </c>
      <c r="J435" s="2">
        <f t="shared" si="11"/>
        <v>182.40224901497064</v>
      </c>
      <c r="K435" s="15"/>
    </row>
    <row r="436" spans="1:11" ht="15.75" customHeight="1">
      <c r="A436" s="23" t="s">
        <v>182</v>
      </c>
      <c r="B436" s="25">
        <v>251</v>
      </c>
      <c r="C436" s="23" t="s">
        <v>184</v>
      </c>
      <c r="D436" s="26">
        <v>29.9</v>
      </c>
      <c r="E436" s="26">
        <v>298.02179999999998</v>
      </c>
      <c r="F436" s="26">
        <v>4036258</v>
      </c>
      <c r="G436" s="26">
        <v>100044.5</v>
      </c>
      <c r="H436" s="23" t="s">
        <v>127</v>
      </c>
      <c r="I436" s="2">
        <f t="shared" si="10"/>
        <v>522.36527984792269</v>
      </c>
      <c r="J436" s="2">
        <f t="shared" si="11"/>
        <v>261.18263992396135</v>
      </c>
      <c r="K436" s="15"/>
    </row>
    <row r="437" spans="1:11" ht="15.75" customHeight="1">
      <c r="A437" s="23" t="s">
        <v>182</v>
      </c>
      <c r="B437" s="25">
        <v>252</v>
      </c>
      <c r="C437" s="23" t="s">
        <v>184</v>
      </c>
      <c r="D437" s="26">
        <v>4.4000000000000004</v>
      </c>
      <c r="E437" s="26">
        <v>298.04610000000002</v>
      </c>
      <c r="F437" s="26">
        <v>4036257</v>
      </c>
      <c r="G437" s="26">
        <v>100044.8</v>
      </c>
      <c r="H437" s="23" t="s">
        <v>127</v>
      </c>
      <c r="I437" s="2">
        <f t="shared" si="10"/>
        <v>4.9225258037465816</v>
      </c>
      <c r="J437" s="2">
        <f t="shared" si="11"/>
        <v>2.4612629018732908</v>
      </c>
      <c r="K437" s="15"/>
    </row>
    <row r="438" spans="1:11" ht="15.75" customHeight="1">
      <c r="A438" s="23" t="s">
        <v>182</v>
      </c>
      <c r="B438" s="25">
        <v>253</v>
      </c>
      <c r="C438" s="23" t="s">
        <v>184</v>
      </c>
      <c r="D438" s="26">
        <v>11.4</v>
      </c>
      <c r="E438" s="26">
        <v>298.01389999999998</v>
      </c>
      <c r="F438" s="26">
        <v>4036256</v>
      </c>
      <c r="G438" s="26">
        <v>100043.6</v>
      </c>
      <c r="H438" s="23" t="s">
        <v>127</v>
      </c>
      <c r="I438" s="2">
        <f t="shared" si="10"/>
        <v>49.958948076216032</v>
      </c>
      <c r="J438" s="2">
        <f t="shared" si="11"/>
        <v>24.979474038108016</v>
      </c>
      <c r="K438" s="15"/>
    </row>
    <row r="439" spans="1:11" ht="15.75" customHeight="1">
      <c r="A439" s="23" t="s">
        <v>182</v>
      </c>
      <c r="B439" s="25">
        <v>255</v>
      </c>
      <c r="C439" s="23" t="s">
        <v>184</v>
      </c>
      <c r="D439" s="26">
        <v>14.6</v>
      </c>
      <c r="E439" s="26">
        <v>298.50139999999999</v>
      </c>
      <c r="F439" s="26">
        <v>4036255</v>
      </c>
      <c r="G439" s="26">
        <v>100052.5</v>
      </c>
      <c r="H439" s="23" t="s">
        <v>127</v>
      </c>
      <c r="I439" s="2">
        <f t="shared" si="10"/>
        <v>91.235365835550638</v>
      </c>
      <c r="J439" s="2">
        <f t="shared" si="11"/>
        <v>45.617682917775319</v>
      </c>
      <c r="K439" s="15"/>
    </row>
    <row r="440" spans="1:11" ht="15.75" customHeight="1">
      <c r="A440" s="23" t="s">
        <v>182</v>
      </c>
      <c r="B440" s="25">
        <v>256</v>
      </c>
      <c r="C440" s="23" t="s">
        <v>184</v>
      </c>
      <c r="D440" s="26">
        <v>27.5</v>
      </c>
      <c r="E440" s="26">
        <v>298.44099999999997</v>
      </c>
      <c r="F440" s="26">
        <v>4036256</v>
      </c>
      <c r="G440" s="26">
        <v>100052.5</v>
      </c>
      <c r="H440" s="23" t="s">
        <v>127</v>
      </c>
      <c r="I440" s="2">
        <f t="shared" si="10"/>
        <v>426.10746195751</v>
      </c>
      <c r="J440" s="2">
        <f t="shared" si="11"/>
        <v>213.053730978755</v>
      </c>
      <c r="K440" s="15"/>
    </row>
    <row r="441" spans="1:11" ht="15.75" customHeight="1">
      <c r="A441" s="23" t="s">
        <v>182</v>
      </c>
      <c r="B441" s="25">
        <v>258</v>
      </c>
      <c r="C441" s="23" t="s">
        <v>184</v>
      </c>
      <c r="D441" s="26">
        <v>12.5</v>
      </c>
      <c r="E441" s="26">
        <v>298.495</v>
      </c>
      <c r="F441" s="26">
        <v>4036251</v>
      </c>
      <c r="G441" s="26">
        <v>100051.5</v>
      </c>
      <c r="H441" s="23" t="s">
        <v>127</v>
      </c>
      <c r="I441" s="2">
        <f t="shared" si="10"/>
        <v>62.516383974151601</v>
      </c>
      <c r="J441" s="2">
        <f t="shared" si="11"/>
        <v>31.258191987075801</v>
      </c>
      <c r="K441" s="15"/>
    </row>
    <row r="442" spans="1:11" ht="15.75" customHeight="1">
      <c r="A442" s="23" t="s">
        <v>182</v>
      </c>
      <c r="B442" s="25">
        <v>259</v>
      </c>
      <c r="C442" s="23" t="s">
        <v>184</v>
      </c>
      <c r="D442" s="26">
        <v>27.7</v>
      </c>
      <c r="E442" s="26">
        <v>298.4323</v>
      </c>
      <c r="F442" s="26">
        <v>4036251</v>
      </c>
      <c r="G442" s="26">
        <v>100050</v>
      </c>
      <c r="H442" s="23" t="s">
        <v>127</v>
      </c>
      <c r="I442" s="2">
        <f t="shared" si="10"/>
        <v>433.69034132829262</v>
      </c>
      <c r="J442" s="2">
        <f t="shared" si="11"/>
        <v>216.84517066414631</v>
      </c>
      <c r="K442" s="15"/>
    </row>
    <row r="443" spans="1:11" ht="15.75" customHeight="1">
      <c r="A443" s="23" t="s">
        <v>182</v>
      </c>
      <c r="B443" s="25">
        <v>261</v>
      </c>
      <c r="C443" s="23" t="s">
        <v>184</v>
      </c>
      <c r="D443" s="26">
        <v>41.5</v>
      </c>
      <c r="E443" s="26">
        <v>297.92410000000001</v>
      </c>
      <c r="F443" s="26">
        <v>4036246</v>
      </c>
      <c r="G443" s="26">
        <v>100041.60000000001</v>
      </c>
      <c r="H443" s="23" t="s">
        <v>127</v>
      </c>
      <c r="I443" s="2">
        <f t="shared" si="10"/>
        <v>1160.2409065277313</v>
      </c>
      <c r="J443" s="2">
        <f t="shared" si="11"/>
        <v>580.12045326386567</v>
      </c>
      <c r="K443" s="15"/>
    </row>
    <row r="444" spans="1:11" ht="15.75" customHeight="1">
      <c r="A444" s="23" t="s">
        <v>182</v>
      </c>
      <c r="B444" s="25">
        <v>262</v>
      </c>
      <c r="C444" s="23" t="s">
        <v>184</v>
      </c>
      <c r="D444" s="26">
        <v>21</v>
      </c>
      <c r="E444" s="26">
        <v>297.8879</v>
      </c>
      <c r="F444" s="26">
        <v>4036246</v>
      </c>
      <c r="G444" s="26">
        <v>100040.7</v>
      </c>
      <c r="H444" s="23" t="s">
        <v>127</v>
      </c>
      <c r="I444" s="2">
        <f t="shared" si="10"/>
        <v>221.02515485337165</v>
      </c>
      <c r="J444" s="2">
        <f t="shared" si="11"/>
        <v>110.51257742668582</v>
      </c>
      <c r="K444" s="15"/>
    </row>
    <row r="445" spans="1:11" ht="15.75" customHeight="1">
      <c r="A445" s="23" t="s">
        <v>182</v>
      </c>
      <c r="B445" s="25">
        <v>263</v>
      </c>
      <c r="C445" s="23" t="s">
        <v>184</v>
      </c>
      <c r="D445" s="26">
        <v>39.1</v>
      </c>
      <c r="E445" s="26">
        <v>297.93779999999998</v>
      </c>
      <c r="F445" s="26">
        <v>4036249</v>
      </c>
      <c r="G445" s="26">
        <v>100041.5</v>
      </c>
      <c r="H445" s="23" t="s">
        <v>127</v>
      </c>
      <c r="I445" s="2">
        <f t="shared" si="10"/>
        <v>1003.6265903910229</v>
      </c>
      <c r="J445" s="2">
        <f t="shared" si="11"/>
        <v>501.81329519551144</v>
      </c>
      <c r="K445" s="15"/>
    </row>
    <row r="446" spans="1:11" ht="15.75" customHeight="1">
      <c r="A446" s="23" t="s">
        <v>182</v>
      </c>
      <c r="B446" s="25">
        <v>264</v>
      </c>
      <c r="C446" s="23" t="s">
        <v>184</v>
      </c>
      <c r="D446" s="26">
        <v>20</v>
      </c>
      <c r="E446" s="26">
        <v>297.37009999999998</v>
      </c>
      <c r="F446" s="26">
        <v>4036236</v>
      </c>
      <c r="G446" s="26">
        <v>100038.39999999999</v>
      </c>
      <c r="H446" s="23" t="s">
        <v>127</v>
      </c>
      <c r="I446" s="2">
        <f t="shared" si="10"/>
        <v>196.27397214992942</v>
      </c>
      <c r="J446" s="2">
        <f t="shared" si="11"/>
        <v>98.13698607496471</v>
      </c>
      <c r="K446" s="15"/>
    </row>
    <row r="447" spans="1:11" ht="15.75" customHeight="1">
      <c r="A447" s="23" t="s">
        <v>182</v>
      </c>
      <c r="B447" s="25">
        <v>268</v>
      </c>
      <c r="C447" s="23" t="s">
        <v>184</v>
      </c>
      <c r="D447" s="26">
        <v>10.9</v>
      </c>
      <c r="E447" s="26">
        <v>297.46589999999998</v>
      </c>
      <c r="F447" s="26">
        <v>4036228</v>
      </c>
      <c r="G447" s="26">
        <v>100039.5</v>
      </c>
      <c r="H447" s="23" t="s">
        <v>127</v>
      </c>
      <c r="I447" s="2">
        <f t="shared" si="10"/>
        <v>44.791857987613916</v>
      </c>
      <c r="J447" s="2">
        <f t="shared" si="11"/>
        <v>22.395928993806958</v>
      </c>
      <c r="K447" s="15"/>
    </row>
    <row r="448" spans="1:11" ht="15.75" customHeight="1">
      <c r="A448" s="23" t="s">
        <v>182</v>
      </c>
      <c r="B448" s="25">
        <v>269</v>
      </c>
      <c r="C448" s="23" t="s">
        <v>184</v>
      </c>
      <c r="D448" s="26">
        <v>28.9</v>
      </c>
      <c r="E448" s="26">
        <v>297.47820000000002</v>
      </c>
      <c r="F448" s="26">
        <v>4036229</v>
      </c>
      <c r="G448" s="26">
        <v>100039.7</v>
      </c>
      <c r="H448" s="23" t="s">
        <v>127</v>
      </c>
      <c r="I448" s="2">
        <f t="shared" si="10"/>
        <v>480.8537697242723</v>
      </c>
      <c r="J448" s="2">
        <f t="shared" si="11"/>
        <v>240.42688486213615</v>
      </c>
      <c r="K448" s="15"/>
    </row>
    <row r="449" spans="1:11" ht="15.75" customHeight="1">
      <c r="A449" s="23" t="s">
        <v>182</v>
      </c>
      <c r="B449" s="25">
        <v>270</v>
      </c>
      <c r="C449" s="23" t="s">
        <v>184</v>
      </c>
      <c r="D449" s="26">
        <v>34.1</v>
      </c>
      <c r="E449" s="26">
        <v>297.6909</v>
      </c>
      <c r="F449" s="26">
        <v>4036225</v>
      </c>
      <c r="G449" s="26">
        <v>100043.3</v>
      </c>
      <c r="H449" s="23" t="s">
        <v>127</v>
      </c>
      <c r="I449" s="2">
        <f t="shared" si="10"/>
        <v>719.32674116805242</v>
      </c>
      <c r="J449" s="2">
        <f t="shared" si="11"/>
        <v>359.66337058402621</v>
      </c>
      <c r="K449" s="15"/>
    </row>
    <row r="450" spans="1:11" ht="15.75" customHeight="1">
      <c r="A450" s="23" t="s">
        <v>182</v>
      </c>
      <c r="B450" s="25">
        <v>272</v>
      </c>
      <c r="C450" s="23" t="s">
        <v>184</v>
      </c>
      <c r="D450" s="26">
        <v>13.9</v>
      </c>
      <c r="E450" s="26">
        <v>297.81580000000002</v>
      </c>
      <c r="F450" s="26">
        <v>4036230</v>
      </c>
      <c r="G450" s="26">
        <v>100045.4</v>
      </c>
      <c r="H450" s="23" t="s">
        <v>127</v>
      </c>
      <c r="I450" s="2">
        <f t="shared" si="10"/>
        <v>80.950982296728355</v>
      </c>
      <c r="J450" s="2">
        <f t="shared" si="11"/>
        <v>40.475491148364178</v>
      </c>
      <c r="K450" s="15"/>
    </row>
    <row r="451" spans="1:11" ht="15.75" customHeight="1">
      <c r="A451" s="23" t="s">
        <v>182</v>
      </c>
      <c r="B451" s="25">
        <v>273</v>
      </c>
      <c r="C451" s="23" t="s">
        <v>184</v>
      </c>
      <c r="D451" s="26">
        <v>33.6</v>
      </c>
      <c r="E451" s="26">
        <v>297.5197</v>
      </c>
      <c r="F451" s="26">
        <v>4036221</v>
      </c>
      <c r="G451" s="26">
        <v>100037.6</v>
      </c>
      <c r="H451" s="23" t="s">
        <v>127</v>
      </c>
      <c r="I451" s="2">
        <f t="shared" si="10"/>
        <v>693.92185424642071</v>
      </c>
      <c r="J451" s="2">
        <f t="shared" si="11"/>
        <v>346.96092712321035</v>
      </c>
      <c r="K451" s="15"/>
    </row>
    <row r="452" spans="1:11" ht="15.75" customHeight="1">
      <c r="A452" s="23" t="s">
        <v>182</v>
      </c>
      <c r="B452" s="25">
        <v>274</v>
      </c>
      <c r="C452" s="23" t="s">
        <v>184</v>
      </c>
      <c r="D452" s="26">
        <v>40</v>
      </c>
      <c r="E452" s="26">
        <v>297.72800000000001</v>
      </c>
      <c r="F452" s="26">
        <v>4036220</v>
      </c>
      <c r="G452" s="26">
        <v>100041.4</v>
      </c>
      <c r="H452" s="23" t="s">
        <v>127</v>
      </c>
      <c r="I452" s="2">
        <f t="shared" si="10"/>
        <v>1060.7912460732355</v>
      </c>
      <c r="J452" s="2">
        <f t="shared" si="11"/>
        <v>530.39562303661774</v>
      </c>
      <c r="K452" s="15"/>
    </row>
    <row r="453" spans="1:11" ht="15.75" customHeight="1">
      <c r="A453" s="23" t="s">
        <v>182</v>
      </c>
      <c r="B453" s="25">
        <v>275</v>
      </c>
      <c r="C453" s="23" t="s">
        <v>184</v>
      </c>
      <c r="D453" s="26">
        <v>6.9</v>
      </c>
      <c r="E453" s="26">
        <v>297.54329999999999</v>
      </c>
      <c r="F453" s="26">
        <v>4036220</v>
      </c>
      <c r="G453" s="26">
        <v>100036.2</v>
      </c>
      <c r="H453" s="23" t="s">
        <v>127</v>
      </c>
      <c r="I453" s="2">
        <f t="shared" si="10"/>
        <v>14.717090244075449</v>
      </c>
      <c r="J453" s="2">
        <f t="shared" si="11"/>
        <v>7.3585451220377243</v>
      </c>
      <c r="K453" s="15"/>
    </row>
    <row r="454" spans="1:11" ht="15.75" customHeight="1">
      <c r="A454" s="23" t="s">
        <v>182</v>
      </c>
      <c r="B454" s="25">
        <v>276</v>
      </c>
      <c r="C454" s="23" t="s">
        <v>184</v>
      </c>
      <c r="D454" s="26">
        <v>16.100000000000001</v>
      </c>
      <c r="E454" s="26">
        <v>297.63409999999999</v>
      </c>
      <c r="F454" s="26">
        <v>4036217</v>
      </c>
      <c r="G454" s="26">
        <v>100036.4</v>
      </c>
      <c r="H454" s="23" t="s">
        <v>127</v>
      </c>
      <c r="I454" s="2">
        <f t="shared" si="10"/>
        <v>115.7580077361285</v>
      </c>
      <c r="J454" s="2">
        <f t="shared" si="11"/>
        <v>57.879003868064252</v>
      </c>
      <c r="K454" s="15"/>
    </row>
    <row r="455" spans="1:11" ht="15.75" customHeight="1">
      <c r="A455" s="23" t="s">
        <v>182</v>
      </c>
      <c r="B455" s="25">
        <v>277</v>
      </c>
      <c r="C455" s="23" t="s">
        <v>184</v>
      </c>
      <c r="D455" s="26">
        <v>11</v>
      </c>
      <c r="E455" s="26">
        <v>297.78120000000001</v>
      </c>
      <c r="F455" s="26">
        <v>4036216</v>
      </c>
      <c r="G455" s="26">
        <v>100039.2</v>
      </c>
      <c r="H455" s="23" t="s">
        <v>127</v>
      </c>
      <c r="I455" s="2">
        <f t="shared" si="10"/>
        <v>45.798744269409916</v>
      </c>
      <c r="J455" s="2">
        <f t="shared" si="11"/>
        <v>22.899372134704958</v>
      </c>
      <c r="K455" s="15"/>
    </row>
    <row r="456" spans="1:11" ht="15.75" customHeight="1">
      <c r="A456" s="23" t="s">
        <v>182</v>
      </c>
      <c r="B456" s="25">
        <v>278</v>
      </c>
      <c r="C456" s="23" t="s">
        <v>184</v>
      </c>
      <c r="D456" s="26">
        <v>42.4</v>
      </c>
      <c r="E456" s="26">
        <v>297.7276</v>
      </c>
      <c r="F456" s="26">
        <v>4036208</v>
      </c>
      <c r="G456" s="26">
        <v>100033.1</v>
      </c>
      <c r="H456" s="23" t="s">
        <v>127</v>
      </c>
      <c r="I456" s="2">
        <f t="shared" si="10"/>
        <v>1222.4453823779475</v>
      </c>
      <c r="J456" s="2">
        <f t="shared" si="11"/>
        <v>611.22269118897373</v>
      </c>
      <c r="K456" s="15"/>
    </row>
    <row r="457" spans="1:11" ht="15.75" customHeight="1">
      <c r="A457" s="23" t="s">
        <v>182</v>
      </c>
      <c r="B457" s="25">
        <v>280</v>
      </c>
      <c r="C457" s="23" t="s">
        <v>184</v>
      </c>
      <c r="D457" s="26">
        <v>8</v>
      </c>
      <c r="E457" s="26">
        <v>297.2559</v>
      </c>
      <c r="F457" s="26">
        <v>4036199</v>
      </c>
      <c r="G457" s="26">
        <v>100027.7</v>
      </c>
      <c r="H457" s="23" t="s">
        <v>127</v>
      </c>
      <c r="I457" s="2">
        <f t="shared" si="10"/>
        <v>21.095855528885963</v>
      </c>
      <c r="J457" s="2">
        <f t="shared" si="11"/>
        <v>10.547927764442981</v>
      </c>
      <c r="K457" s="15"/>
    </row>
    <row r="458" spans="1:11" ht="15.75" customHeight="1">
      <c r="A458" s="23" t="s">
        <v>182</v>
      </c>
      <c r="B458" s="25">
        <v>283</v>
      </c>
      <c r="C458" s="23" t="s">
        <v>184</v>
      </c>
      <c r="D458" s="26">
        <v>14.1</v>
      </c>
      <c r="E458" s="26">
        <v>297.89350000000002</v>
      </c>
      <c r="F458" s="26">
        <v>4036199</v>
      </c>
      <c r="G458" s="26">
        <v>100034.3</v>
      </c>
      <c r="H458" s="23" t="s">
        <v>127</v>
      </c>
      <c r="I458" s="2">
        <f t="shared" si="10"/>
        <v>83.81556178945354</v>
      </c>
      <c r="J458" s="2">
        <f t="shared" si="11"/>
        <v>41.90778089472677</v>
      </c>
      <c r="K458" s="15"/>
    </row>
    <row r="459" spans="1:11" ht="15.75" customHeight="1">
      <c r="A459" s="23" t="s">
        <v>182</v>
      </c>
      <c r="B459" s="25">
        <v>287</v>
      </c>
      <c r="C459" s="23" t="s">
        <v>184</v>
      </c>
      <c r="D459" s="26">
        <v>2.1</v>
      </c>
      <c r="E459" s="26">
        <v>297.2287</v>
      </c>
      <c r="F459" s="26">
        <v>4036194</v>
      </c>
      <c r="G459" s="26">
        <v>100026</v>
      </c>
      <c r="H459" s="23" t="s">
        <v>127</v>
      </c>
      <c r="I459" s="2">
        <f t="shared" si="10"/>
        <v>0.81328301713109241</v>
      </c>
      <c r="J459" s="2">
        <f t="shared" si="11"/>
        <v>0.40664150856554621</v>
      </c>
      <c r="K459" s="15"/>
    </row>
    <row r="460" spans="1:11" ht="15.75" customHeight="1">
      <c r="A460" s="23" t="s">
        <v>182</v>
      </c>
      <c r="B460" s="25">
        <v>293</v>
      </c>
      <c r="C460" s="23" t="s">
        <v>184</v>
      </c>
      <c r="D460" s="26">
        <v>3.3</v>
      </c>
      <c r="E460" s="26">
        <v>297.35230000000001</v>
      </c>
      <c r="F460" s="26">
        <v>4036188</v>
      </c>
      <c r="G460" s="26">
        <v>100026</v>
      </c>
      <c r="H460" s="23" t="s">
        <v>127</v>
      </c>
      <c r="I460" s="2">
        <f t="shared" si="10"/>
        <v>2.4437801267456263</v>
      </c>
      <c r="J460" s="2">
        <f t="shared" si="11"/>
        <v>1.2218900633728131</v>
      </c>
      <c r="K460" s="15"/>
    </row>
    <row r="461" spans="1:11" ht="15.75" customHeight="1">
      <c r="A461" s="23" t="s">
        <v>182</v>
      </c>
      <c r="B461" s="25">
        <v>294</v>
      </c>
      <c r="C461" s="23" t="s">
        <v>184</v>
      </c>
      <c r="D461" s="26">
        <v>2</v>
      </c>
      <c r="E461" s="26">
        <v>297.37869999999998</v>
      </c>
      <c r="F461" s="26">
        <v>4036187</v>
      </c>
      <c r="G461" s="26">
        <v>100026.2</v>
      </c>
      <c r="H461" s="23" t="s">
        <v>127</v>
      </c>
      <c r="I461" s="2">
        <f t="shared" si="10"/>
        <v>0.72220869321546233</v>
      </c>
      <c r="J461" s="2">
        <f t="shared" si="11"/>
        <v>0.36110434660773116</v>
      </c>
      <c r="K461" s="15"/>
    </row>
    <row r="462" spans="1:11" ht="15.75" customHeight="1">
      <c r="A462" s="23" t="s">
        <v>182</v>
      </c>
      <c r="B462" s="25">
        <v>297</v>
      </c>
      <c r="C462" s="23" t="s">
        <v>184</v>
      </c>
      <c r="D462" s="26">
        <v>3.5</v>
      </c>
      <c r="E462" s="26">
        <v>297.55160000000001</v>
      </c>
      <c r="F462" s="26">
        <v>4036187</v>
      </c>
      <c r="G462" s="26">
        <v>100030.39999999999</v>
      </c>
      <c r="H462" s="23" t="s">
        <v>127</v>
      </c>
      <c r="I462" s="2">
        <f t="shared" si="10"/>
        <v>2.8201092290665253</v>
      </c>
      <c r="J462" s="2">
        <f t="shared" si="11"/>
        <v>1.4100546145332626</v>
      </c>
      <c r="K462" s="15"/>
    </row>
    <row r="463" spans="1:11" ht="15.75" customHeight="1">
      <c r="A463" s="23" t="s">
        <v>182</v>
      </c>
      <c r="B463" s="25">
        <v>298</v>
      </c>
      <c r="C463" s="23" t="s">
        <v>184</v>
      </c>
      <c r="D463" s="26">
        <v>2.5</v>
      </c>
      <c r="E463" s="26">
        <v>297.55160000000001</v>
      </c>
      <c r="F463" s="26">
        <v>4036187</v>
      </c>
      <c r="G463" s="26">
        <v>100030.39999999999</v>
      </c>
      <c r="H463" s="23" t="s">
        <v>127</v>
      </c>
      <c r="I463" s="2">
        <f t="shared" si="10"/>
        <v>1.2432574357952544</v>
      </c>
      <c r="J463" s="2">
        <f t="shared" si="11"/>
        <v>0.62162871789762719</v>
      </c>
      <c r="K463" s="15"/>
    </row>
    <row r="464" spans="1:11" ht="15.75" customHeight="1">
      <c r="A464" s="23" t="s">
        <v>182</v>
      </c>
      <c r="B464" s="25">
        <v>301</v>
      </c>
      <c r="C464" s="23" t="s">
        <v>184</v>
      </c>
      <c r="D464" s="26">
        <v>2.4</v>
      </c>
      <c r="E464" s="26">
        <v>298.01889999999997</v>
      </c>
      <c r="F464" s="26">
        <v>4036234</v>
      </c>
      <c r="G464" s="26">
        <v>100049.8</v>
      </c>
      <c r="H464" s="23" t="s">
        <v>127</v>
      </c>
      <c r="I464" s="2">
        <f t="shared" si="10"/>
        <v>1.1256560266134255</v>
      </c>
      <c r="J464" s="2">
        <f t="shared" si="11"/>
        <v>0.56282801330671273</v>
      </c>
      <c r="K464" s="15"/>
    </row>
    <row r="465" spans="1:11" ht="15.75" customHeight="1">
      <c r="A465" s="23" t="s">
        <v>182</v>
      </c>
      <c r="B465" s="25">
        <v>305</v>
      </c>
      <c r="C465" s="23" t="s">
        <v>184</v>
      </c>
      <c r="D465" s="26">
        <v>6.2</v>
      </c>
      <c r="E465" s="26">
        <v>297.80759999999998</v>
      </c>
      <c r="F465" s="26">
        <v>4036226</v>
      </c>
      <c r="G465" s="26">
        <v>100045.3</v>
      </c>
      <c r="H465" s="23" t="s">
        <v>127</v>
      </c>
      <c r="I465" s="2">
        <f t="shared" si="10"/>
        <v>11.343193662209343</v>
      </c>
      <c r="J465" s="2">
        <f t="shared" si="11"/>
        <v>5.6715968311046714</v>
      </c>
      <c r="K465" s="15"/>
    </row>
    <row r="466" spans="1:11" ht="15.75" customHeight="1">
      <c r="A466" s="23" t="s">
        <v>182</v>
      </c>
      <c r="B466" s="25">
        <v>306</v>
      </c>
      <c r="C466" s="23" t="s">
        <v>184</v>
      </c>
      <c r="D466" s="26">
        <v>15.1</v>
      </c>
      <c r="E466" s="26">
        <v>297.8648</v>
      </c>
      <c r="F466" s="26">
        <v>4036224</v>
      </c>
      <c r="G466" s="26">
        <v>100045.9</v>
      </c>
      <c r="H466" s="23" t="s">
        <v>127</v>
      </c>
      <c r="I466" s="2">
        <f t="shared" si="10"/>
        <v>99.028723598233853</v>
      </c>
      <c r="J466" s="2">
        <f t="shared" si="11"/>
        <v>49.514361799116926</v>
      </c>
      <c r="K466" s="15"/>
    </row>
    <row r="467" spans="1:11" ht="15.75" customHeight="1">
      <c r="A467" s="23" t="s">
        <v>182</v>
      </c>
      <c r="B467" s="25">
        <v>308</v>
      </c>
      <c r="C467" s="23" t="s">
        <v>184</v>
      </c>
      <c r="D467" s="26">
        <v>1.4</v>
      </c>
      <c r="E467" s="26">
        <v>298.50839999999999</v>
      </c>
      <c r="F467" s="26">
        <v>4036229</v>
      </c>
      <c r="G467" s="26">
        <v>100053.2</v>
      </c>
      <c r="H467" s="23" t="s">
        <v>127</v>
      </c>
      <c r="I467" s="2">
        <f t="shared" si="10"/>
        <v>0.3031100671189364</v>
      </c>
      <c r="J467" s="2">
        <f t="shared" si="11"/>
        <v>0.1515550335594682</v>
      </c>
      <c r="K467" s="15"/>
    </row>
    <row r="468" spans="1:11" ht="15.75" customHeight="1">
      <c r="A468" s="23" t="s">
        <v>182</v>
      </c>
      <c r="B468" s="25">
        <v>311</v>
      </c>
      <c r="C468" s="23" t="s">
        <v>184</v>
      </c>
      <c r="D468" s="26">
        <v>1.2</v>
      </c>
      <c r="E468" s="26">
        <v>298.58929999999998</v>
      </c>
      <c r="F468" s="26">
        <v>4036225</v>
      </c>
      <c r="G468" s="26">
        <v>100054.6</v>
      </c>
      <c r="H468" s="23" t="s">
        <v>127</v>
      </c>
      <c r="I468" s="2">
        <f t="shared" si="10"/>
        <v>0.20827564371008248</v>
      </c>
      <c r="J468" s="2">
        <f t="shared" si="11"/>
        <v>0.10413782185504124</v>
      </c>
      <c r="K468" s="15"/>
    </row>
    <row r="469" spans="1:11" ht="15.75" customHeight="1">
      <c r="A469" s="23" t="s">
        <v>182</v>
      </c>
      <c r="B469" s="25">
        <v>312</v>
      </c>
      <c r="C469" s="23" t="s">
        <v>184</v>
      </c>
      <c r="D469" s="26">
        <v>2.4</v>
      </c>
      <c r="E469" s="26">
        <v>298.34989999999999</v>
      </c>
      <c r="F469" s="26">
        <v>4036226</v>
      </c>
      <c r="G469" s="26">
        <v>100052</v>
      </c>
      <c r="H469" s="23" t="s">
        <v>127</v>
      </c>
      <c r="I469" s="2">
        <f t="shared" si="10"/>
        <v>1.1256560266134255</v>
      </c>
      <c r="J469" s="2">
        <f t="shared" si="11"/>
        <v>0.56282801330671273</v>
      </c>
      <c r="K469" s="15"/>
    </row>
    <row r="470" spans="1:11" ht="15.75" customHeight="1">
      <c r="A470" s="23" t="s">
        <v>182</v>
      </c>
      <c r="B470" s="25">
        <v>323</v>
      </c>
      <c r="C470" s="23" t="s">
        <v>184</v>
      </c>
      <c r="D470" s="26">
        <v>30.2</v>
      </c>
      <c r="E470" s="26">
        <v>298.34379999999999</v>
      </c>
      <c r="F470" s="26">
        <v>4036204</v>
      </c>
      <c r="G470" s="26">
        <v>100042</v>
      </c>
      <c r="H470" s="23" t="s">
        <v>127</v>
      </c>
      <c r="I470" s="2">
        <f t="shared" si="10"/>
        <v>535.21514825494955</v>
      </c>
      <c r="J470" s="2">
        <f t="shared" si="11"/>
        <v>267.60757412747478</v>
      </c>
      <c r="K470" s="15"/>
    </row>
    <row r="471" spans="1:11" ht="15.75" customHeight="1">
      <c r="A471" s="23" t="s">
        <v>182</v>
      </c>
      <c r="B471" s="25">
        <v>325</v>
      </c>
      <c r="C471" s="23" t="s">
        <v>184</v>
      </c>
      <c r="D471" s="26">
        <v>25.9</v>
      </c>
      <c r="E471" s="26">
        <v>298.35579999999999</v>
      </c>
      <c r="F471" s="26">
        <v>4036201</v>
      </c>
      <c r="G471" s="26">
        <v>100042.2</v>
      </c>
      <c r="H471" s="23" t="s">
        <v>127</v>
      </c>
      <c r="I471" s="2">
        <f t="shared" si="10"/>
        <v>368.25595799446984</v>
      </c>
      <c r="J471" s="2">
        <f t="shared" si="11"/>
        <v>184.12797899723492</v>
      </c>
      <c r="K471" s="15"/>
    </row>
    <row r="472" spans="1:11" ht="15.75" customHeight="1">
      <c r="A472" s="23" t="s">
        <v>182</v>
      </c>
      <c r="B472" s="25">
        <v>326</v>
      </c>
      <c r="C472" s="23" t="s">
        <v>184</v>
      </c>
      <c r="D472" s="26">
        <v>17.7</v>
      </c>
      <c r="E472" s="26">
        <v>298.24340000000001</v>
      </c>
      <c r="F472" s="26">
        <v>4036199</v>
      </c>
      <c r="G472" s="26">
        <v>100039.8</v>
      </c>
      <c r="H472" s="23" t="s">
        <v>127</v>
      </c>
      <c r="I472" s="2">
        <f t="shared" si="10"/>
        <v>145.78472476423954</v>
      </c>
      <c r="J472" s="2">
        <f t="shared" si="11"/>
        <v>72.892362382119771</v>
      </c>
      <c r="K472" s="15"/>
    </row>
    <row r="473" spans="1:11" ht="15.75" customHeight="1">
      <c r="A473" s="23" t="s">
        <v>182</v>
      </c>
      <c r="B473" s="25">
        <v>345</v>
      </c>
      <c r="C473" s="23" t="s">
        <v>184</v>
      </c>
      <c r="D473" s="26">
        <v>2.4</v>
      </c>
      <c r="E473" s="26">
        <v>297.76369999999997</v>
      </c>
      <c r="F473" s="26">
        <v>4036182</v>
      </c>
      <c r="G473" s="26">
        <v>100036.3</v>
      </c>
      <c r="H473" s="23" t="s">
        <v>127</v>
      </c>
      <c r="I473" s="2">
        <f t="shared" si="10"/>
        <v>1.1256560266134255</v>
      </c>
      <c r="J473" s="2">
        <f t="shared" si="11"/>
        <v>0.56282801330671273</v>
      </c>
      <c r="K473" s="15"/>
    </row>
    <row r="474" spans="1:11" ht="15.75" customHeight="1">
      <c r="A474" s="23" t="s">
        <v>182</v>
      </c>
      <c r="B474" s="25">
        <v>355</v>
      </c>
      <c r="C474" s="23" t="s">
        <v>184</v>
      </c>
      <c r="D474" s="26">
        <v>4</v>
      </c>
      <c r="E474" s="26">
        <v>297.1807</v>
      </c>
      <c r="F474" s="26">
        <v>4036187</v>
      </c>
      <c r="G474" s="26">
        <v>100022.9</v>
      </c>
      <c r="H474" s="23" t="s">
        <v>127</v>
      </c>
      <c r="I474" s="2">
        <f t="shared" si="10"/>
        <v>3.9032819849171698</v>
      </c>
      <c r="J474" s="2">
        <f t="shared" si="11"/>
        <v>1.9516409924585849</v>
      </c>
      <c r="K474" s="15"/>
    </row>
    <row r="475" spans="1:11" ht="15.75" customHeight="1">
      <c r="A475" s="23" t="s">
        <v>182</v>
      </c>
      <c r="B475" s="25">
        <v>360</v>
      </c>
      <c r="C475" s="23" t="s">
        <v>184</v>
      </c>
      <c r="D475" s="26">
        <v>4.8</v>
      </c>
      <c r="E475" s="26">
        <v>296.06560000000002</v>
      </c>
      <c r="F475" s="26">
        <v>4036190</v>
      </c>
      <c r="G475" s="26">
        <v>100014.5</v>
      </c>
      <c r="H475" s="23" t="s">
        <v>127</v>
      </c>
      <c r="I475" s="2">
        <f t="shared" si="10"/>
        <v>6.0837718116234356</v>
      </c>
      <c r="J475" s="2">
        <f t="shared" si="11"/>
        <v>3.0418859058117178</v>
      </c>
      <c r="K475" s="15"/>
    </row>
    <row r="476" spans="1:11" ht="15.75" customHeight="1">
      <c r="A476" s="23" t="s">
        <v>182</v>
      </c>
      <c r="B476" s="25">
        <v>363</v>
      </c>
      <c r="C476" s="23" t="s">
        <v>184</v>
      </c>
      <c r="D476" s="26">
        <v>4.4000000000000004</v>
      </c>
      <c r="E476" s="26">
        <v>296.76429999999999</v>
      </c>
      <c r="F476" s="26">
        <v>4036188</v>
      </c>
      <c r="G476" s="26">
        <v>100018.6</v>
      </c>
      <c r="H476" s="23" t="s">
        <v>127</v>
      </c>
      <c r="I476" s="2">
        <f t="shared" si="10"/>
        <v>4.9225258037465816</v>
      </c>
      <c r="J476" s="2">
        <f t="shared" si="11"/>
        <v>2.4612629018732908</v>
      </c>
      <c r="K476" s="15"/>
    </row>
    <row r="477" spans="1:11" ht="15.75" customHeight="1">
      <c r="A477" s="23" t="s">
        <v>182</v>
      </c>
      <c r="B477" s="25">
        <v>363.1</v>
      </c>
      <c r="C477" s="23" t="s">
        <v>184</v>
      </c>
      <c r="D477" s="26">
        <v>1.4</v>
      </c>
      <c r="E477" s="26">
        <v>296.76429999999999</v>
      </c>
      <c r="F477" s="26">
        <v>4036188</v>
      </c>
      <c r="G477" s="26">
        <v>100018.6</v>
      </c>
      <c r="H477" s="23" t="s">
        <v>127</v>
      </c>
      <c r="I477" s="2">
        <f t="shared" si="10"/>
        <v>0.3031100671189364</v>
      </c>
      <c r="J477" s="2">
        <f t="shared" si="11"/>
        <v>0.1515550335594682</v>
      </c>
      <c r="K477" s="15"/>
    </row>
    <row r="478" spans="1:11" ht="15.75" customHeight="1">
      <c r="A478" s="23" t="s">
        <v>182</v>
      </c>
      <c r="B478" s="25">
        <v>363.2</v>
      </c>
      <c r="C478" s="23" t="s">
        <v>184</v>
      </c>
      <c r="D478" s="26">
        <v>1.7</v>
      </c>
      <c r="E478" s="26">
        <v>296.76429999999999</v>
      </c>
      <c r="F478" s="26">
        <v>4036188</v>
      </c>
      <c r="G478" s="26">
        <v>100018.6</v>
      </c>
      <c r="H478" s="23" t="s">
        <v>127</v>
      </c>
      <c r="I478" s="2">
        <f t="shared" si="10"/>
        <v>0.48624400592865924</v>
      </c>
      <c r="J478" s="2">
        <f t="shared" si="11"/>
        <v>0.24312200296432962</v>
      </c>
      <c r="K478" s="15"/>
    </row>
    <row r="479" spans="1:11" ht="15.75" customHeight="1">
      <c r="A479" s="23" t="s">
        <v>182</v>
      </c>
      <c r="B479" s="25">
        <v>367</v>
      </c>
      <c r="C479" s="23" t="s">
        <v>184</v>
      </c>
      <c r="D479" s="26">
        <v>2</v>
      </c>
      <c r="E479" s="26">
        <v>296.9538</v>
      </c>
      <c r="F479" s="26">
        <v>4036188</v>
      </c>
      <c r="G479" s="26">
        <v>100020.9</v>
      </c>
      <c r="H479" s="23" t="s">
        <v>127</v>
      </c>
      <c r="I479" s="2">
        <f t="shared" si="10"/>
        <v>0.72220869321546233</v>
      </c>
      <c r="J479" s="2">
        <f t="shared" si="11"/>
        <v>0.36110434660773116</v>
      </c>
      <c r="K479" s="15"/>
    </row>
    <row r="480" spans="1:11" ht="15.75" customHeight="1">
      <c r="A480" s="23" t="s">
        <v>182</v>
      </c>
      <c r="B480" s="25">
        <v>373</v>
      </c>
      <c r="C480" s="23" t="s">
        <v>184</v>
      </c>
      <c r="D480" s="26">
        <v>3.5</v>
      </c>
      <c r="E480" s="26">
        <v>296.60300000000001</v>
      </c>
      <c r="F480" s="26">
        <v>4036192</v>
      </c>
      <c r="G480" s="26">
        <v>100019.7</v>
      </c>
      <c r="H480" s="23" t="s">
        <v>127</v>
      </c>
      <c r="I480" s="2">
        <f t="shared" si="10"/>
        <v>2.8201092290665253</v>
      </c>
      <c r="J480" s="2">
        <f t="shared" si="11"/>
        <v>1.4100546145332626</v>
      </c>
      <c r="K480" s="15"/>
    </row>
    <row r="481" spans="1:11" ht="15.75" customHeight="1">
      <c r="A481" s="23" t="s">
        <v>182</v>
      </c>
      <c r="B481" s="25">
        <v>377</v>
      </c>
      <c r="C481" s="23" t="s">
        <v>184</v>
      </c>
      <c r="D481" s="26">
        <v>2.2000000000000002</v>
      </c>
      <c r="E481" s="26">
        <v>297.10570000000001</v>
      </c>
      <c r="F481" s="26">
        <v>4036195</v>
      </c>
      <c r="G481" s="26">
        <v>100024.8</v>
      </c>
      <c r="H481" s="23" t="s">
        <v>127</v>
      </c>
      <c r="I481" s="2">
        <f t="shared" si="10"/>
        <v>0.91079531065923058</v>
      </c>
      <c r="J481" s="2">
        <f t="shared" si="11"/>
        <v>0.45539765532961529</v>
      </c>
      <c r="K481" s="15"/>
    </row>
    <row r="482" spans="1:11" ht="15.75" customHeight="1">
      <c r="A482" s="23" t="s">
        <v>182</v>
      </c>
      <c r="B482" s="25">
        <v>378</v>
      </c>
      <c r="C482" s="23" t="s">
        <v>184</v>
      </c>
      <c r="D482" s="26">
        <v>2.9</v>
      </c>
      <c r="E482" s="26">
        <v>297.09829999999999</v>
      </c>
      <c r="F482" s="26">
        <v>4036197</v>
      </c>
      <c r="G482" s="26">
        <v>100025</v>
      </c>
      <c r="H482" s="23" t="s">
        <v>127</v>
      </c>
      <c r="I482" s="2">
        <f t="shared" si="10"/>
        <v>1.7842869649005668</v>
      </c>
      <c r="J482" s="2">
        <f t="shared" si="11"/>
        <v>0.89214348245028341</v>
      </c>
      <c r="K482" s="15"/>
    </row>
    <row r="483" spans="1:11" ht="15.75" customHeight="1">
      <c r="A483" s="23" t="s">
        <v>182</v>
      </c>
      <c r="B483" s="25">
        <v>392</v>
      </c>
      <c r="C483" s="23" t="s">
        <v>184</v>
      </c>
      <c r="D483" s="26">
        <v>2.8</v>
      </c>
      <c r="E483" s="26">
        <v>295.7552</v>
      </c>
      <c r="F483" s="26">
        <v>4036208</v>
      </c>
      <c r="G483" s="26">
        <v>100020.1</v>
      </c>
      <c r="H483" s="23" t="s">
        <v>127</v>
      </c>
      <c r="I483" s="2">
        <f t="shared" si="10"/>
        <v>1.6382024691018326</v>
      </c>
      <c r="J483" s="2">
        <f t="shared" si="11"/>
        <v>0.81910123455091632</v>
      </c>
      <c r="K483" s="15"/>
    </row>
    <row r="484" spans="1:11" ht="15.75" customHeight="1">
      <c r="A484" s="23" t="s">
        <v>182</v>
      </c>
      <c r="B484" s="25">
        <v>395</v>
      </c>
      <c r="C484" s="23" t="s">
        <v>184</v>
      </c>
      <c r="D484" s="26">
        <v>3.2</v>
      </c>
      <c r="E484" s="26">
        <v>297.01650000000001</v>
      </c>
      <c r="F484" s="26">
        <v>4036200</v>
      </c>
      <c r="G484" s="26">
        <v>100024.7</v>
      </c>
      <c r="H484" s="23" t="s">
        <v>127</v>
      </c>
      <c r="I484" s="2">
        <f t="shared" si="10"/>
        <v>2.2674179139538468</v>
      </c>
      <c r="J484" s="2">
        <f t="shared" si="11"/>
        <v>1.1337089569769234</v>
      </c>
      <c r="K484" s="15"/>
    </row>
    <row r="485" spans="1:11" ht="15.75" customHeight="1">
      <c r="A485" s="23" t="s">
        <v>182</v>
      </c>
      <c r="B485" s="25">
        <v>397</v>
      </c>
      <c r="C485" s="23" t="s">
        <v>184</v>
      </c>
      <c r="D485" s="26">
        <v>33.5</v>
      </c>
      <c r="E485" s="26">
        <v>297.47750000000002</v>
      </c>
      <c r="F485" s="26">
        <v>4036207</v>
      </c>
      <c r="G485" s="26">
        <v>100029.4</v>
      </c>
      <c r="H485" s="23" t="s">
        <v>127</v>
      </c>
      <c r="I485" s="2">
        <f t="shared" si="10"/>
        <v>688.90536283410131</v>
      </c>
      <c r="J485" s="2">
        <f t="shared" si="11"/>
        <v>344.45268141705066</v>
      </c>
      <c r="K485" s="15"/>
    </row>
    <row r="486" spans="1:11" ht="15.75" customHeight="1">
      <c r="A486" s="23" t="s">
        <v>182</v>
      </c>
      <c r="B486" s="25">
        <v>432</v>
      </c>
      <c r="C486" s="23" t="s">
        <v>184</v>
      </c>
      <c r="D486" s="26">
        <v>1.8</v>
      </c>
      <c r="E486" s="26">
        <v>296.29509999999999</v>
      </c>
      <c r="F486" s="26">
        <v>4036185</v>
      </c>
      <c r="G486" s="26">
        <v>100005.8</v>
      </c>
      <c r="H486" s="23" t="s">
        <v>127</v>
      </c>
      <c r="I486" s="2">
        <f t="shared" si="10"/>
        <v>0.55883014880198978</v>
      </c>
      <c r="J486" s="2">
        <f t="shared" si="11"/>
        <v>0.27941507440099489</v>
      </c>
      <c r="K486" s="15"/>
    </row>
    <row r="487" spans="1:11" ht="15.75" customHeight="1">
      <c r="A487" s="23" t="s">
        <v>182</v>
      </c>
      <c r="B487" s="25">
        <v>437</v>
      </c>
      <c r="C487" s="23" t="s">
        <v>184</v>
      </c>
      <c r="D487" s="26">
        <v>1.8</v>
      </c>
      <c r="E487" s="26">
        <v>295.97250000000003</v>
      </c>
      <c r="F487" s="26">
        <v>4036189</v>
      </c>
      <c r="G487" s="26">
        <v>100008.6</v>
      </c>
      <c r="H487" s="23" t="s">
        <v>127</v>
      </c>
      <c r="I487" s="2">
        <f t="shared" si="10"/>
        <v>0.55883014880198978</v>
      </c>
      <c r="J487" s="2">
        <f t="shared" si="11"/>
        <v>0.27941507440099489</v>
      </c>
      <c r="K487" s="15"/>
    </row>
    <row r="488" spans="1:11" ht="15.75" customHeight="1">
      <c r="A488" s="23" t="s">
        <v>182</v>
      </c>
      <c r="B488" s="25">
        <v>441</v>
      </c>
      <c r="C488" s="23" t="s">
        <v>184</v>
      </c>
      <c r="D488" s="26">
        <v>2.9</v>
      </c>
      <c r="E488" s="26">
        <v>296.23770000000002</v>
      </c>
      <c r="F488" s="26">
        <v>4036186</v>
      </c>
      <c r="G488" s="26">
        <v>100007.8</v>
      </c>
      <c r="H488" s="23" t="s">
        <v>127</v>
      </c>
      <c r="I488" s="2">
        <f t="shared" si="10"/>
        <v>1.7842869649005668</v>
      </c>
      <c r="J488" s="2">
        <f t="shared" si="11"/>
        <v>0.89214348245028341</v>
      </c>
      <c r="K488" s="15"/>
    </row>
    <row r="489" spans="1:11" ht="15.75" customHeight="1">
      <c r="A489" s="23" t="s">
        <v>182</v>
      </c>
      <c r="B489" s="25">
        <v>442</v>
      </c>
      <c r="C489" s="23" t="s">
        <v>184</v>
      </c>
      <c r="D489" s="26">
        <v>4.4000000000000004</v>
      </c>
      <c r="E489" s="26">
        <v>296.19459999999998</v>
      </c>
      <c r="F489" s="26">
        <v>4036187</v>
      </c>
      <c r="G489" s="26">
        <v>100007.9</v>
      </c>
      <c r="H489" s="23" t="s">
        <v>127</v>
      </c>
      <c r="I489" s="2">
        <f t="shared" si="10"/>
        <v>4.9225258037465816</v>
      </c>
      <c r="J489" s="2">
        <f t="shared" si="11"/>
        <v>2.4612629018732908</v>
      </c>
      <c r="K489" s="15"/>
    </row>
    <row r="490" spans="1:11" ht="15.75" customHeight="1">
      <c r="A490" s="23" t="s">
        <v>182</v>
      </c>
      <c r="B490" s="25">
        <v>443</v>
      </c>
      <c r="C490" s="23" t="s">
        <v>184</v>
      </c>
      <c r="D490" s="26">
        <v>3.3</v>
      </c>
      <c r="E490" s="26">
        <v>295.44439999999997</v>
      </c>
      <c r="F490" s="26">
        <v>4036198</v>
      </c>
      <c r="G490" s="26">
        <v>100013.3</v>
      </c>
      <c r="H490" s="23" t="s">
        <v>127</v>
      </c>
      <c r="I490" s="2">
        <f t="shared" si="10"/>
        <v>2.4437801267456263</v>
      </c>
      <c r="J490" s="2">
        <f t="shared" si="11"/>
        <v>1.2218900633728131</v>
      </c>
      <c r="K490" s="15"/>
    </row>
    <row r="491" spans="1:11" ht="15.75" customHeight="1">
      <c r="A491" s="23" t="s">
        <v>182</v>
      </c>
      <c r="B491" s="25">
        <v>444</v>
      </c>
      <c r="C491" s="23" t="s">
        <v>184</v>
      </c>
      <c r="D491" s="26">
        <v>4.5</v>
      </c>
      <c r="E491" s="26">
        <v>295.62</v>
      </c>
      <c r="F491" s="26">
        <v>4036196</v>
      </c>
      <c r="G491" s="26">
        <v>100012.6</v>
      </c>
      <c r="H491" s="23" t="s">
        <v>127</v>
      </c>
      <c r="I491" s="2">
        <f t="shared" si="10"/>
        <v>5.1993062292408903</v>
      </c>
      <c r="J491" s="2">
        <f t="shared" si="11"/>
        <v>2.5996531146204451</v>
      </c>
      <c r="K491" s="15"/>
    </row>
    <row r="492" spans="1:11" ht="15.75" customHeight="1">
      <c r="A492" s="23" t="s">
        <v>182</v>
      </c>
      <c r="B492" s="25">
        <v>456</v>
      </c>
      <c r="C492" s="23" t="s">
        <v>184</v>
      </c>
      <c r="D492" s="26">
        <v>3.5</v>
      </c>
      <c r="E492" s="26">
        <v>295.39010000000002</v>
      </c>
      <c r="F492" s="26">
        <v>4036203</v>
      </c>
      <c r="G492" s="26">
        <v>100015.6</v>
      </c>
      <c r="H492" s="23" t="s">
        <v>127</v>
      </c>
      <c r="I492" s="2">
        <f t="shared" si="10"/>
        <v>2.8201092290665253</v>
      </c>
      <c r="J492" s="2">
        <f t="shared" si="11"/>
        <v>1.4100546145332626</v>
      </c>
      <c r="K492" s="15"/>
    </row>
    <row r="493" spans="1:11" ht="15.75" customHeight="1">
      <c r="A493" s="23" t="s">
        <v>182</v>
      </c>
      <c r="B493" s="25">
        <v>457</v>
      </c>
      <c r="C493" s="23" t="s">
        <v>184</v>
      </c>
      <c r="D493" s="26">
        <v>2.7</v>
      </c>
      <c r="E493" s="26">
        <v>295.48820000000001</v>
      </c>
      <c r="F493" s="26">
        <v>4036203</v>
      </c>
      <c r="G493" s="26">
        <v>100016.7</v>
      </c>
      <c r="H493" s="23" t="s">
        <v>127</v>
      </c>
      <c r="I493" s="2">
        <f t="shared" si="10"/>
        <v>1.4994126516529216</v>
      </c>
      <c r="J493" s="2">
        <f t="shared" si="11"/>
        <v>0.7497063258264608</v>
      </c>
      <c r="K493" s="15"/>
    </row>
    <row r="494" spans="1:11" ht="15.75" customHeight="1">
      <c r="A494" s="23" t="s">
        <v>182</v>
      </c>
      <c r="B494" s="25">
        <v>458</v>
      </c>
      <c r="C494" s="23" t="s">
        <v>184</v>
      </c>
      <c r="D494" s="26">
        <v>2.1</v>
      </c>
      <c r="E494" s="26">
        <v>295.57420000000002</v>
      </c>
      <c r="F494" s="26">
        <v>4036208</v>
      </c>
      <c r="G494" s="26">
        <v>100018.9</v>
      </c>
      <c r="H494" s="23" t="s">
        <v>127</v>
      </c>
      <c r="I494" s="2">
        <f t="shared" si="10"/>
        <v>0.81328301713109241</v>
      </c>
      <c r="J494" s="2">
        <f t="shared" si="11"/>
        <v>0.40664150856554621</v>
      </c>
      <c r="K494" s="15"/>
    </row>
    <row r="495" spans="1:11" ht="15.75" customHeight="1">
      <c r="A495" s="23" t="s">
        <v>182</v>
      </c>
      <c r="B495" s="25">
        <v>459</v>
      </c>
      <c r="C495" s="23" t="s">
        <v>184</v>
      </c>
      <c r="D495" s="26">
        <v>4.5</v>
      </c>
      <c r="E495" s="26">
        <v>295.34800000000001</v>
      </c>
      <c r="F495" s="26">
        <v>4036212</v>
      </c>
      <c r="G495" s="26">
        <v>100017.2</v>
      </c>
      <c r="H495" s="23" t="s">
        <v>127</v>
      </c>
      <c r="I495" s="2">
        <f t="shared" si="10"/>
        <v>5.1993062292408903</v>
      </c>
      <c r="J495" s="2">
        <f t="shared" si="11"/>
        <v>2.5996531146204451</v>
      </c>
      <c r="K495" s="15"/>
    </row>
    <row r="496" spans="1:11" ht="15.75" customHeight="1">
      <c r="A496" s="23" t="s">
        <v>182</v>
      </c>
      <c r="B496" s="25">
        <v>460</v>
      </c>
      <c r="C496" s="23" t="s">
        <v>184</v>
      </c>
      <c r="D496" s="26">
        <v>3.6</v>
      </c>
      <c r="E496" s="26">
        <v>294.81180000000001</v>
      </c>
      <c r="F496" s="26">
        <v>4036212</v>
      </c>
      <c r="G496" s="26">
        <v>100013.8</v>
      </c>
      <c r="H496" s="23" t="s">
        <v>127</v>
      </c>
      <c r="I496" s="2">
        <f t="shared" si="10"/>
        <v>3.0202788652900239</v>
      </c>
      <c r="J496" s="2">
        <f t="shared" si="11"/>
        <v>1.5101394326450119</v>
      </c>
      <c r="K496" s="15"/>
    </row>
    <row r="497" spans="1:11" ht="15.75" customHeight="1">
      <c r="A497" s="23" t="s">
        <v>182</v>
      </c>
      <c r="B497" s="25">
        <v>461</v>
      </c>
      <c r="C497" s="23" t="s">
        <v>184</v>
      </c>
      <c r="D497" s="26">
        <v>2.1</v>
      </c>
      <c r="E497" s="26">
        <v>294.72050000000002</v>
      </c>
      <c r="F497" s="26">
        <v>4036213</v>
      </c>
      <c r="G497" s="26">
        <v>100013.3</v>
      </c>
      <c r="H497" s="23" t="s">
        <v>127</v>
      </c>
      <c r="I497" s="2">
        <f t="shared" si="10"/>
        <v>0.81328301713109241</v>
      </c>
      <c r="J497" s="2">
        <f t="shared" si="11"/>
        <v>0.40664150856554621</v>
      </c>
      <c r="K497" s="15"/>
    </row>
    <row r="498" spans="1:11" ht="15.75" customHeight="1">
      <c r="A498" s="23" t="s">
        <v>182</v>
      </c>
      <c r="B498" s="25">
        <v>462</v>
      </c>
      <c r="C498" s="23" t="s">
        <v>184</v>
      </c>
      <c r="D498" s="26">
        <v>9.1</v>
      </c>
      <c r="E498" s="26">
        <v>295.63679999999999</v>
      </c>
      <c r="F498" s="26">
        <v>4036224</v>
      </c>
      <c r="G498" s="26">
        <v>100013.9</v>
      </c>
      <c r="H498" s="23" t="s">
        <v>127</v>
      </c>
      <c r="I498" s="2">
        <f t="shared" si="10"/>
        <v>28.86649492485563</v>
      </c>
      <c r="J498" s="2">
        <f t="shared" si="11"/>
        <v>14.433247462427815</v>
      </c>
      <c r="K498" s="15"/>
    </row>
    <row r="499" spans="1:11" ht="15.75" customHeight="1">
      <c r="A499" s="23" t="s">
        <v>182</v>
      </c>
      <c r="B499" s="25">
        <v>463</v>
      </c>
      <c r="C499" s="23" t="s">
        <v>184</v>
      </c>
      <c r="D499" s="26">
        <v>26</v>
      </c>
      <c r="E499" s="26">
        <v>295.65859999999998</v>
      </c>
      <c r="F499" s="26">
        <v>4036223</v>
      </c>
      <c r="G499" s="26">
        <v>100015.1</v>
      </c>
      <c r="H499" s="23" t="s">
        <v>127</v>
      </c>
      <c r="I499" s="2">
        <f t="shared" si="10"/>
        <v>371.72658327999403</v>
      </c>
      <c r="J499" s="2">
        <f t="shared" si="11"/>
        <v>185.86329163999702</v>
      </c>
      <c r="K499" s="15"/>
    </row>
    <row r="500" spans="1:11" ht="15.75" customHeight="1">
      <c r="A500" s="23" t="s">
        <v>182</v>
      </c>
      <c r="B500" s="25">
        <v>467</v>
      </c>
      <c r="C500" s="23" t="s">
        <v>184</v>
      </c>
      <c r="D500" s="26">
        <v>2.4</v>
      </c>
      <c r="E500" s="26">
        <v>294.84230000000002</v>
      </c>
      <c r="F500" s="26">
        <v>4036216</v>
      </c>
      <c r="G500" s="26">
        <v>100013.3</v>
      </c>
      <c r="H500" s="23" t="s">
        <v>127</v>
      </c>
      <c r="I500" s="2">
        <f t="shared" si="10"/>
        <v>1.1256560266134255</v>
      </c>
      <c r="J500" s="2">
        <f t="shared" si="11"/>
        <v>0.56282801330671273</v>
      </c>
      <c r="K500" s="15"/>
    </row>
    <row r="501" spans="1:11" ht="15.75" customHeight="1">
      <c r="A501" s="23" t="s">
        <v>182</v>
      </c>
      <c r="B501" s="25">
        <v>474</v>
      </c>
      <c r="C501" s="23" t="s">
        <v>184</v>
      </c>
      <c r="D501" s="26">
        <v>1.5</v>
      </c>
      <c r="E501" s="26">
        <v>295.64699999999999</v>
      </c>
      <c r="F501" s="26">
        <v>4036217</v>
      </c>
      <c r="G501" s="26">
        <v>100017.7</v>
      </c>
      <c r="H501" s="23" t="s">
        <v>127</v>
      </c>
      <c r="I501" s="2">
        <f t="shared" si="10"/>
        <v>0.35853936011865678</v>
      </c>
      <c r="J501" s="2">
        <f t="shared" si="11"/>
        <v>0.17926968005932839</v>
      </c>
      <c r="K501" s="15"/>
    </row>
    <row r="502" spans="1:11" ht="15.75" customHeight="1">
      <c r="A502" s="23" t="s">
        <v>182</v>
      </c>
      <c r="B502" s="25">
        <v>475</v>
      </c>
      <c r="C502" s="23" t="s">
        <v>184</v>
      </c>
      <c r="D502" s="26">
        <v>1.2</v>
      </c>
      <c r="E502" s="26">
        <v>295.29090000000002</v>
      </c>
      <c r="F502" s="26">
        <v>4036219</v>
      </c>
      <c r="G502" s="26">
        <v>100012.2</v>
      </c>
      <c r="H502" s="23" t="s">
        <v>127</v>
      </c>
      <c r="I502" s="2">
        <f t="shared" si="10"/>
        <v>0.20827564371008248</v>
      </c>
      <c r="J502" s="2">
        <f t="shared" si="11"/>
        <v>0.10413782185504124</v>
      </c>
      <c r="K502" s="15"/>
    </row>
    <row r="503" spans="1:11" ht="15.75" customHeight="1">
      <c r="A503" s="23" t="s">
        <v>182</v>
      </c>
      <c r="B503" s="25">
        <v>476</v>
      </c>
      <c r="C503" s="23" t="s">
        <v>184</v>
      </c>
      <c r="D503" s="26">
        <v>19.399999999999999</v>
      </c>
      <c r="E503" s="26">
        <v>295.98320000000001</v>
      </c>
      <c r="F503" s="26">
        <v>4036233</v>
      </c>
      <c r="G503" s="26">
        <v>100017.1</v>
      </c>
      <c r="H503" s="23" t="s">
        <v>127</v>
      </c>
      <c r="I503" s="2">
        <f t="shared" si="10"/>
        <v>182.24787252380037</v>
      </c>
      <c r="J503" s="2">
        <f t="shared" si="11"/>
        <v>91.123936261900184</v>
      </c>
      <c r="K503" s="15"/>
    </row>
    <row r="504" spans="1:11" ht="15.75" customHeight="1">
      <c r="A504" s="23" t="s">
        <v>182</v>
      </c>
      <c r="B504" s="25">
        <v>478</v>
      </c>
      <c r="C504" s="23" t="s">
        <v>184</v>
      </c>
      <c r="D504" s="26">
        <v>10.9</v>
      </c>
      <c r="E504" s="26">
        <v>295.94540000000001</v>
      </c>
      <c r="F504" s="26">
        <v>4036231</v>
      </c>
      <c r="G504" s="26">
        <v>100016.6</v>
      </c>
      <c r="H504" s="23" t="s">
        <v>127</v>
      </c>
      <c r="I504" s="2">
        <f t="shared" si="10"/>
        <v>44.791857987613916</v>
      </c>
      <c r="J504" s="2">
        <f t="shared" si="11"/>
        <v>22.395928993806958</v>
      </c>
      <c r="K504" s="15"/>
    </row>
    <row r="505" spans="1:11" ht="15.75" customHeight="1">
      <c r="A505" s="23" t="s">
        <v>182</v>
      </c>
      <c r="B505" s="25">
        <v>479</v>
      </c>
      <c r="C505" s="23" t="s">
        <v>184</v>
      </c>
      <c r="D505" s="26">
        <v>20.3</v>
      </c>
      <c r="E505" s="26">
        <v>295.88119999999998</v>
      </c>
      <c r="F505" s="26">
        <v>4036231</v>
      </c>
      <c r="G505" s="26">
        <v>100015.5</v>
      </c>
      <c r="H505" s="23" t="s">
        <v>127</v>
      </c>
      <c r="I505" s="2">
        <f t="shared" si="10"/>
        <v>203.51777770920711</v>
      </c>
      <c r="J505" s="2">
        <f t="shared" si="11"/>
        <v>101.75888885460355</v>
      </c>
      <c r="K505" s="15"/>
    </row>
    <row r="506" spans="1:11" ht="15.75" customHeight="1">
      <c r="A506" s="23" t="s">
        <v>182</v>
      </c>
      <c r="B506" s="25">
        <v>480</v>
      </c>
      <c r="C506" s="23" t="s">
        <v>184</v>
      </c>
      <c r="D506" s="26">
        <v>10.7</v>
      </c>
      <c r="E506" s="26">
        <v>296.5197</v>
      </c>
      <c r="F506" s="26">
        <v>4036229</v>
      </c>
      <c r="G506" s="26">
        <v>100024.4</v>
      </c>
      <c r="H506" s="23" t="s">
        <v>127</v>
      </c>
      <c r="I506" s="2">
        <f t="shared" si="10"/>
        <v>42.817517895863844</v>
      </c>
      <c r="J506" s="2">
        <f t="shared" si="11"/>
        <v>21.408758947931922</v>
      </c>
      <c r="K506" s="15"/>
    </row>
    <row r="507" spans="1:11" ht="15.75" customHeight="1">
      <c r="A507" s="23" t="s">
        <v>182</v>
      </c>
      <c r="B507" s="25">
        <v>481</v>
      </c>
      <c r="C507" s="23" t="s">
        <v>184</v>
      </c>
      <c r="D507" s="26">
        <v>28.8</v>
      </c>
      <c r="E507" s="26">
        <v>296.57560000000001</v>
      </c>
      <c r="F507" s="26">
        <v>4036230</v>
      </c>
      <c r="G507" s="26">
        <v>100025.1</v>
      </c>
      <c r="H507" s="23" t="s">
        <v>127</v>
      </c>
      <c r="I507" s="2">
        <f t="shared" si="10"/>
        <v>476.81366129273653</v>
      </c>
      <c r="J507" s="2">
        <f t="shared" si="11"/>
        <v>238.40683064636826</v>
      </c>
      <c r="K507" s="15"/>
    </row>
    <row r="508" spans="1:11" ht="15.75" customHeight="1">
      <c r="A508" s="23" t="s">
        <v>182</v>
      </c>
      <c r="B508" s="25">
        <v>484</v>
      </c>
      <c r="C508" s="23" t="s">
        <v>184</v>
      </c>
      <c r="D508" s="26">
        <v>35.799999999999997</v>
      </c>
      <c r="E508" s="26">
        <v>296.38330000000002</v>
      </c>
      <c r="F508" s="26">
        <v>4036243</v>
      </c>
      <c r="G508" s="26">
        <v>100019</v>
      </c>
      <c r="H508" s="23" t="s">
        <v>127</v>
      </c>
      <c r="I508" s="2">
        <f t="shared" si="10"/>
        <v>809.76231159659505</v>
      </c>
      <c r="J508" s="2">
        <f t="shared" si="11"/>
        <v>404.88115579829753</v>
      </c>
      <c r="K508" s="15"/>
    </row>
    <row r="509" spans="1:11" ht="15.75" customHeight="1">
      <c r="A509" s="23" t="s">
        <v>182</v>
      </c>
      <c r="B509" s="25">
        <v>485</v>
      </c>
      <c r="C509" s="23" t="s">
        <v>184</v>
      </c>
      <c r="D509" s="26">
        <v>14.7</v>
      </c>
      <c r="E509" s="26">
        <v>296.88130000000001</v>
      </c>
      <c r="F509" s="26">
        <v>4036237</v>
      </c>
      <c r="G509" s="26">
        <v>100026.6</v>
      </c>
      <c r="H509" s="23" t="s">
        <v>127</v>
      </c>
      <c r="I509" s="2">
        <f t="shared" si="10"/>
        <v>92.763975498965138</v>
      </c>
      <c r="J509" s="2">
        <f t="shared" si="11"/>
        <v>46.381987749482569</v>
      </c>
      <c r="K509" s="15"/>
    </row>
    <row r="510" spans="1:11" ht="15.75" customHeight="1">
      <c r="A510" s="23" t="s">
        <v>182</v>
      </c>
      <c r="B510" s="25">
        <v>486</v>
      </c>
      <c r="C510" s="23" t="s">
        <v>184</v>
      </c>
      <c r="D510" s="26">
        <v>31.8</v>
      </c>
      <c r="E510" s="26">
        <v>296.72140000000002</v>
      </c>
      <c r="F510" s="26">
        <v>4036235</v>
      </c>
      <c r="G510" s="26">
        <v>100025.60000000001</v>
      </c>
      <c r="H510" s="23" t="s">
        <v>127</v>
      </c>
      <c r="I510" s="2">
        <f t="shared" si="10"/>
        <v>606.88107093587018</v>
      </c>
      <c r="J510" s="2">
        <f t="shared" si="11"/>
        <v>303.44053546793509</v>
      </c>
      <c r="K510" s="15"/>
    </row>
    <row r="511" spans="1:11" ht="15.75" customHeight="1">
      <c r="A511" s="23" t="s">
        <v>182</v>
      </c>
      <c r="B511" s="25">
        <v>489</v>
      </c>
      <c r="C511" s="23" t="s">
        <v>184</v>
      </c>
      <c r="D511" s="26">
        <v>10.4</v>
      </c>
      <c r="E511" s="26">
        <v>297.27730000000003</v>
      </c>
      <c r="F511" s="26">
        <v>4036244</v>
      </c>
      <c r="G511" s="26">
        <v>100029</v>
      </c>
      <c r="H511" s="23" t="s">
        <v>127</v>
      </c>
      <c r="I511" s="2">
        <f t="shared" si="10"/>
        <v>39.953796273766244</v>
      </c>
      <c r="J511" s="2">
        <f t="shared" si="11"/>
        <v>19.976898136883122</v>
      </c>
      <c r="K511" s="15"/>
    </row>
    <row r="512" spans="1:11" ht="15.75" customHeight="1">
      <c r="A512" s="23" t="s">
        <v>182</v>
      </c>
      <c r="B512" s="25">
        <v>491</v>
      </c>
      <c r="C512" s="23" t="s">
        <v>184</v>
      </c>
      <c r="D512" s="26">
        <v>30.1</v>
      </c>
      <c r="E512" s="26">
        <v>297.41030000000001</v>
      </c>
      <c r="F512" s="26">
        <v>4036256</v>
      </c>
      <c r="G512" s="26">
        <v>100030</v>
      </c>
      <c r="H512" s="23" t="s">
        <v>127</v>
      </c>
      <c r="I512" s="2">
        <f t="shared" si="10"/>
        <v>530.91141101964774</v>
      </c>
      <c r="J512" s="2">
        <f t="shared" si="11"/>
        <v>265.45570550982387</v>
      </c>
      <c r="K512" s="15"/>
    </row>
    <row r="513" spans="1:11" ht="15.75" customHeight="1">
      <c r="A513" s="23" t="s">
        <v>182</v>
      </c>
      <c r="B513" s="25">
        <v>492</v>
      </c>
      <c r="C513" s="23" t="s">
        <v>184</v>
      </c>
      <c r="D513" s="26">
        <v>25</v>
      </c>
      <c r="E513" s="26">
        <v>297.23540000000003</v>
      </c>
      <c r="F513" s="26">
        <v>4036256</v>
      </c>
      <c r="G513" s="26">
        <v>100027.8</v>
      </c>
      <c r="H513" s="23" t="s">
        <v>127</v>
      </c>
      <c r="I513" s="2">
        <f t="shared" si="10"/>
        <v>337.87889514599084</v>
      </c>
      <c r="J513" s="2">
        <f t="shared" si="11"/>
        <v>168.93944757299542</v>
      </c>
      <c r="K513" s="15"/>
    </row>
    <row r="514" spans="1:11" ht="15.75" customHeight="1">
      <c r="A514" s="23" t="s">
        <v>182</v>
      </c>
      <c r="B514" s="25">
        <v>493</v>
      </c>
      <c r="C514" s="23" t="s">
        <v>184</v>
      </c>
      <c r="D514" s="26">
        <v>13.9</v>
      </c>
      <c r="E514" s="26">
        <v>296.84859999999998</v>
      </c>
      <c r="F514" s="26">
        <v>4036257</v>
      </c>
      <c r="G514" s="26">
        <v>100023.1</v>
      </c>
      <c r="H514" s="23" t="s">
        <v>127</v>
      </c>
      <c r="I514" s="2">
        <f t="shared" si="10"/>
        <v>80.950982296728355</v>
      </c>
      <c r="J514" s="2">
        <f t="shared" si="11"/>
        <v>40.475491148364178</v>
      </c>
      <c r="K514" s="15"/>
    </row>
    <row r="515" spans="1:11" ht="15.75" customHeight="1">
      <c r="A515" s="23" t="s">
        <v>182</v>
      </c>
      <c r="B515" s="25">
        <v>494</v>
      </c>
      <c r="C515" s="23" t="s">
        <v>184</v>
      </c>
      <c r="D515" s="26">
        <v>43.7</v>
      </c>
      <c r="E515" s="26">
        <v>297.01139999999998</v>
      </c>
      <c r="F515" s="26">
        <v>4036269</v>
      </c>
      <c r="G515" s="26">
        <v>100034.4</v>
      </c>
      <c r="H515" s="23" t="s">
        <v>127</v>
      </c>
      <c r="I515" s="2">
        <f t="shared" si="10"/>
        <v>1315.6955631562957</v>
      </c>
      <c r="J515" s="2">
        <f t="shared" si="11"/>
        <v>657.84778157814787</v>
      </c>
      <c r="K515" s="15"/>
    </row>
    <row r="516" spans="1:11" ht="15.75" customHeight="1">
      <c r="A516" s="23" t="s">
        <v>182</v>
      </c>
      <c r="B516" s="25">
        <v>495</v>
      </c>
      <c r="C516" s="23" t="s">
        <v>184</v>
      </c>
      <c r="D516" s="26">
        <v>23.1</v>
      </c>
      <c r="E516" s="26">
        <v>297.59969999999998</v>
      </c>
      <c r="F516" s="26">
        <v>4036262</v>
      </c>
      <c r="G516" s="26">
        <v>100034.8</v>
      </c>
      <c r="H516" s="23" t="s">
        <v>127</v>
      </c>
      <c r="I516" s="2">
        <f t="shared" si="10"/>
        <v>278.74030937221488</v>
      </c>
      <c r="J516" s="2">
        <f t="shared" si="11"/>
        <v>139.37015468610744</v>
      </c>
      <c r="K516" s="15"/>
    </row>
    <row r="517" spans="1:11" ht="15.75" customHeight="1">
      <c r="A517" s="23" t="s">
        <v>182</v>
      </c>
      <c r="B517" s="25">
        <v>496</v>
      </c>
      <c r="C517" s="23" t="s">
        <v>184</v>
      </c>
      <c r="D517" s="26">
        <v>8.6</v>
      </c>
      <c r="E517" s="26">
        <v>297.4599</v>
      </c>
      <c r="F517" s="26">
        <v>4036260</v>
      </c>
      <c r="G517" s="26">
        <v>100031.3</v>
      </c>
      <c r="H517" s="23" t="s">
        <v>127</v>
      </c>
      <c r="I517" s="2">
        <f t="shared" si="10"/>
        <v>25.156581575530574</v>
      </c>
      <c r="J517" s="2">
        <f t="shared" si="11"/>
        <v>12.578290787765287</v>
      </c>
      <c r="K517" s="15"/>
    </row>
    <row r="518" spans="1:11" ht="15.75" customHeight="1">
      <c r="A518" s="23" t="s">
        <v>182</v>
      </c>
      <c r="B518" s="25">
        <v>498</v>
      </c>
      <c r="C518" s="23" t="s">
        <v>184</v>
      </c>
      <c r="D518" s="26">
        <v>9.8000000000000007</v>
      </c>
      <c r="E518" s="26">
        <v>296.92860000000002</v>
      </c>
      <c r="F518" s="26">
        <v>4036278</v>
      </c>
      <c r="G518" s="26">
        <v>100035.5</v>
      </c>
      <c r="H518" s="23" t="s">
        <v>127</v>
      </c>
      <c r="I518" s="2">
        <f t="shared" si="10"/>
        <v>34.573075113381385</v>
      </c>
      <c r="J518" s="2">
        <f t="shared" si="11"/>
        <v>17.286537556690693</v>
      </c>
      <c r="K518" s="15"/>
    </row>
    <row r="519" spans="1:11" ht="15.75" customHeight="1">
      <c r="A519" s="23" t="s">
        <v>182</v>
      </c>
      <c r="B519" s="25">
        <v>499</v>
      </c>
      <c r="C519" s="23" t="s">
        <v>184</v>
      </c>
      <c r="D519" s="26">
        <v>4</v>
      </c>
      <c r="E519" s="26">
        <v>297.02670000000001</v>
      </c>
      <c r="F519" s="26">
        <v>4036277</v>
      </c>
      <c r="G519" s="26">
        <v>100036.1</v>
      </c>
      <c r="H519" s="23" t="s">
        <v>127</v>
      </c>
      <c r="I519" s="2">
        <f t="shared" si="10"/>
        <v>3.9032819849171698</v>
      </c>
      <c r="J519" s="2">
        <f t="shared" si="11"/>
        <v>1.9516409924585849</v>
      </c>
      <c r="K519" s="15"/>
    </row>
    <row r="520" spans="1:11" ht="15.75" customHeight="1">
      <c r="A520" s="23" t="s">
        <v>182</v>
      </c>
      <c r="B520" s="25">
        <v>500</v>
      </c>
      <c r="C520" s="23" t="s">
        <v>184</v>
      </c>
      <c r="D520" s="26">
        <v>32.799999999999997</v>
      </c>
      <c r="E520" s="26">
        <v>296.89370000000002</v>
      </c>
      <c r="F520" s="26">
        <v>4036275</v>
      </c>
      <c r="G520" s="26">
        <v>100033.4</v>
      </c>
      <c r="H520" s="23" t="s">
        <v>127</v>
      </c>
      <c r="I520" s="2">
        <f t="shared" si="10"/>
        <v>654.38842172079933</v>
      </c>
      <c r="J520" s="2">
        <f t="shared" si="11"/>
        <v>327.19421086039966</v>
      </c>
      <c r="K520" s="15"/>
    </row>
    <row r="521" spans="1:11" ht="15.75" customHeight="1">
      <c r="A521" s="23" t="s">
        <v>182</v>
      </c>
      <c r="B521" s="25">
        <v>503</v>
      </c>
      <c r="C521" s="23" t="s">
        <v>184</v>
      </c>
      <c r="D521" s="26">
        <v>18.5</v>
      </c>
      <c r="E521" s="26">
        <v>297.38400000000001</v>
      </c>
      <c r="F521" s="26">
        <v>4036216</v>
      </c>
      <c r="G521" s="26">
        <v>100030.5</v>
      </c>
      <c r="H521" s="23" t="s">
        <v>127</v>
      </c>
      <c r="I521" s="2">
        <f t="shared" si="10"/>
        <v>162.34724291302584</v>
      </c>
      <c r="J521" s="2">
        <f t="shared" si="11"/>
        <v>81.173621456512919</v>
      </c>
      <c r="K521" s="15"/>
    </row>
    <row r="522" spans="1:11" ht="15.75" customHeight="1">
      <c r="A522" s="23" t="s">
        <v>182</v>
      </c>
      <c r="B522" s="25">
        <v>511</v>
      </c>
      <c r="C522" s="23" t="s">
        <v>184</v>
      </c>
      <c r="D522" s="26">
        <v>18.2</v>
      </c>
      <c r="E522" s="26">
        <v>297.12139999999999</v>
      </c>
      <c r="F522" s="26">
        <v>4036229</v>
      </c>
      <c r="G522" s="26">
        <v>100034.3</v>
      </c>
      <c r="H522" s="23" t="s">
        <v>127</v>
      </c>
      <c r="I522" s="2">
        <f t="shared" si="10"/>
        <v>156.0131727385299</v>
      </c>
      <c r="J522" s="2">
        <f t="shared" si="11"/>
        <v>78.006586369264951</v>
      </c>
      <c r="K522" s="15"/>
    </row>
    <row r="523" spans="1:11" ht="15.75" customHeight="1">
      <c r="A523" s="23" t="s">
        <v>182</v>
      </c>
      <c r="B523" s="25">
        <v>520</v>
      </c>
      <c r="C523" s="23" t="s">
        <v>184</v>
      </c>
      <c r="D523" s="26">
        <v>15.7</v>
      </c>
      <c r="E523" s="26">
        <v>297.86810000000003</v>
      </c>
      <c r="F523" s="26">
        <v>4036250</v>
      </c>
      <c r="G523" s="26">
        <v>100039.8</v>
      </c>
      <c r="H523" s="23" t="s">
        <v>127</v>
      </c>
      <c r="I523" s="2">
        <f t="shared" si="10"/>
        <v>108.88158396178046</v>
      </c>
      <c r="J523" s="2">
        <f t="shared" si="11"/>
        <v>54.440791980890232</v>
      </c>
      <c r="K523" s="15"/>
    </row>
    <row r="524" spans="1:11" ht="15.75" customHeight="1">
      <c r="A524" s="23" t="s">
        <v>182</v>
      </c>
      <c r="B524" s="25">
        <v>524</v>
      </c>
      <c r="C524" s="23" t="s">
        <v>184</v>
      </c>
      <c r="D524" s="26">
        <v>14.2</v>
      </c>
      <c r="E524" s="26">
        <v>297.8639</v>
      </c>
      <c r="F524" s="26">
        <v>4036258</v>
      </c>
      <c r="G524" s="26">
        <v>100039.9</v>
      </c>
      <c r="H524" s="23" t="s">
        <v>127</v>
      </c>
      <c r="I524" s="2">
        <f t="shared" si="10"/>
        <v>85.269905989273511</v>
      </c>
      <c r="J524" s="2">
        <f t="shared" si="11"/>
        <v>42.634952994636755</v>
      </c>
      <c r="K524" s="15"/>
    </row>
    <row r="525" spans="1:11" ht="15.75" customHeight="1">
      <c r="A525" s="23" t="s">
        <v>182</v>
      </c>
      <c r="B525" s="25">
        <v>525</v>
      </c>
      <c r="C525" s="23" t="s">
        <v>184</v>
      </c>
      <c r="D525" s="26">
        <v>14.6</v>
      </c>
      <c r="E525" s="26">
        <v>298.00330000000002</v>
      </c>
      <c r="F525" s="26">
        <v>4036258</v>
      </c>
      <c r="G525" s="26">
        <v>100044</v>
      </c>
      <c r="H525" s="23" t="s">
        <v>127</v>
      </c>
      <c r="I525" s="2">
        <f t="shared" si="10"/>
        <v>91.235365835550638</v>
      </c>
      <c r="J525" s="2">
        <f t="shared" si="11"/>
        <v>45.617682917775319</v>
      </c>
      <c r="K525" s="15"/>
    </row>
    <row r="526" spans="1:11" ht="15.75" customHeight="1">
      <c r="A526" s="23" t="s">
        <v>182</v>
      </c>
      <c r="B526" s="25">
        <v>526</v>
      </c>
      <c r="C526" s="23" t="s">
        <v>184</v>
      </c>
      <c r="D526" s="26">
        <v>28.4</v>
      </c>
      <c r="E526" s="26">
        <v>297.99119999999999</v>
      </c>
      <c r="F526" s="26">
        <v>4036260</v>
      </c>
      <c r="G526" s="26">
        <v>100044.7</v>
      </c>
      <c r="H526" s="23" t="s">
        <v>127</v>
      </c>
      <c r="I526" s="2">
        <f t="shared" si="10"/>
        <v>460.85361617796974</v>
      </c>
      <c r="J526" s="2">
        <f t="shared" si="11"/>
        <v>230.42680808898487</v>
      </c>
      <c r="K526" s="15"/>
    </row>
    <row r="527" spans="1:11" ht="15.75" customHeight="1">
      <c r="A527" s="23" t="s">
        <v>182</v>
      </c>
      <c r="B527" s="25">
        <v>527</v>
      </c>
      <c r="C527" s="23" t="s">
        <v>184</v>
      </c>
      <c r="D527" s="26">
        <v>21.4</v>
      </c>
      <c r="E527" s="26">
        <v>297.8503</v>
      </c>
      <c r="F527" s="26">
        <v>4036260</v>
      </c>
      <c r="G527" s="26">
        <v>100041</v>
      </c>
      <c r="H527" s="23" t="s">
        <v>127</v>
      </c>
      <c r="I527" s="2">
        <f t="shared" si="10"/>
        <v>231.41350666618615</v>
      </c>
      <c r="J527" s="2">
        <f t="shared" si="11"/>
        <v>115.70675333309308</v>
      </c>
      <c r="K527" s="15"/>
    </row>
    <row r="528" spans="1:11" ht="15.75" customHeight="1">
      <c r="A528" s="23" t="s">
        <v>182</v>
      </c>
      <c r="B528" s="25">
        <v>528</v>
      </c>
      <c r="C528" s="23" t="s">
        <v>184</v>
      </c>
      <c r="D528" s="26">
        <v>27.1</v>
      </c>
      <c r="E528" s="26">
        <v>297.79739999999998</v>
      </c>
      <c r="F528" s="26">
        <v>4036261</v>
      </c>
      <c r="G528" s="26">
        <v>100041.5</v>
      </c>
      <c r="H528" s="23" t="s">
        <v>127</v>
      </c>
      <c r="I528" s="2">
        <f t="shared" si="10"/>
        <v>411.17750233311085</v>
      </c>
      <c r="J528" s="2">
        <f t="shared" si="11"/>
        <v>205.58875116655543</v>
      </c>
      <c r="K528" s="15"/>
    </row>
    <row r="529" spans="1:11" ht="15.75" customHeight="1">
      <c r="A529" s="23" t="s">
        <v>182</v>
      </c>
      <c r="B529" s="25">
        <v>529</v>
      </c>
      <c r="C529" s="23" t="s">
        <v>184</v>
      </c>
      <c r="D529" s="26">
        <v>33.5</v>
      </c>
      <c r="E529" s="26">
        <v>297.57010000000002</v>
      </c>
      <c r="F529" s="26">
        <v>4036266</v>
      </c>
      <c r="G529" s="26">
        <v>100041.2</v>
      </c>
      <c r="H529" s="23" t="s">
        <v>127</v>
      </c>
      <c r="I529" s="2">
        <f t="shared" si="10"/>
        <v>688.90536283410131</v>
      </c>
      <c r="J529" s="2">
        <f t="shared" si="11"/>
        <v>344.45268141705066</v>
      </c>
      <c r="K529" s="15"/>
    </row>
    <row r="530" spans="1:11" ht="15.75" customHeight="1">
      <c r="A530" s="23" t="s">
        <v>182</v>
      </c>
      <c r="B530" s="25">
        <v>530</v>
      </c>
      <c r="C530" s="23" t="s">
        <v>184</v>
      </c>
      <c r="D530" s="26">
        <v>12.4</v>
      </c>
      <c r="E530" s="26">
        <v>297.30099999999999</v>
      </c>
      <c r="F530" s="26">
        <v>4036268</v>
      </c>
      <c r="G530" s="26">
        <v>100038.6</v>
      </c>
      <c r="H530" s="23" t="s">
        <v>127</v>
      </c>
      <c r="I530" s="2">
        <f t="shared" si="10"/>
        <v>61.305940913008612</v>
      </c>
      <c r="J530" s="2">
        <f t="shared" si="11"/>
        <v>30.652970456504306</v>
      </c>
      <c r="K530" s="15"/>
    </row>
    <row r="531" spans="1:11" ht="15.75" customHeight="1">
      <c r="A531" s="23" t="s">
        <v>182</v>
      </c>
      <c r="B531" s="25">
        <v>531</v>
      </c>
      <c r="C531" s="23" t="s">
        <v>184</v>
      </c>
      <c r="D531" s="26">
        <v>17.600000000000001</v>
      </c>
      <c r="E531" s="26">
        <v>297.27620000000002</v>
      </c>
      <c r="F531" s="26">
        <v>4036270</v>
      </c>
      <c r="G531" s="26">
        <v>100039.8</v>
      </c>
      <c r="H531" s="23" t="s">
        <v>127</v>
      </c>
      <c r="I531" s="2">
        <f t="shared" si="10"/>
        <v>143.78793023205887</v>
      </c>
      <c r="J531" s="2">
        <f t="shared" si="11"/>
        <v>71.893965116029435</v>
      </c>
      <c r="K531" s="15"/>
    </row>
    <row r="532" spans="1:11" ht="15.75" customHeight="1">
      <c r="A532" s="23" t="s">
        <v>182</v>
      </c>
      <c r="B532" s="25">
        <v>533</v>
      </c>
      <c r="C532" s="23" t="s">
        <v>184</v>
      </c>
      <c r="D532" s="26">
        <v>30.3</v>
      </c>
      <c r="E532" s="26">
        <v>297.88380000000001</v>
      </c>
      <c r="F532" s="26">
        <v>4036271</v>
      </c>
      <c r="G532" s="26">
        <v>100047.3</v>
      </c>
      <c r="H532" s="23" t="s">
        <v>127</v>
      </c>
      <c r="I532" s="2">
        <f t="shared" si="10"/>
        <v>539.53937258564724</v>
      </c>
      <c r="J532" s="2">
        <f t="shared" si="11"/>
        <v>269.76968629282362</v>
      </c>
      <c r="K532" s="15"/>
    </row>
    <row r="533" spans="1:11" ht="15.75" customHeight="1">
      <c r="A533" s="23" t="s">
        <v>182</v>
      </c>
      <c r="B533" s="25">
        <v>534</v>
      </c>
      <c r="C533" s="23" t="s">
        <v>184</v>
      </c>
      <c r="D533" s="26">
        <v>30.1</v>
      </c>
      <c r="E533" s="26">
        <v>297.38650000000001</v>
      </c>
      <c r="F533" s="26">
        <v>4036275</v>
      </c>
      <c r="G533" s="26">
        <v>100040.2</v>
      </c>
      <c r="H533" s="23" t="s">
        <v>127</v>
      </c>
      <c r="I533" s="2">
        <f t="shared" si="10"/>
        <v>530.91141101964774</v>
      </c>
      <c r="J533" s="2">
        <f t="shared" si="11"/>
        <v>265.45570550982387</v>
      </c>
      <c r="K533" s="15"/>
    </row>
    <row r="534" spans="1:11" ht="15.75" customHeight="1">
      <c r="A534" s="23" t="s">
        <v>182</v>
      </c>
      <c r="B534" s="25">
        <v>535</v>
      </c>
      <c r="C534" s="23" t="s">
        <v>184</v>
      </c>
      <c r="D534" s="26">
        <v>23</v>
      </c>
      <c r="E534" s="26">
        <v>294.55009999999999</v>
      </c>
      <c r="F534" s="26">
        <v>4036285</v>
      </c>
      <c r="G534" s="26">
        <v>100012.9</v>
      </c>
      <c r="H534" s="23" t="s">
        <v>127</v>
      </c>
      <c r="I534" s="2">
        <f t="shared" si="10"/>
        <v>275.81215065196324</v>
      </c>
      <c r="J534" s="2">
        <f t="shared" si="11"/>
        <v>137.90607532598162</v>
      </c>
      <c r="K534" s="15"/>
    </row>
    <row r="535" spans="1:11" ht="15.75" customHeight="1">
      <c r="A535" s="23" t="s">
        <v>182</v>
      </c>
      <c r="B535" s="25">
        <v>536</v>
      </c>
      <c r="C535" s="23" t="s">
        <v>184</v>
      </c>
      <c r="D535" s="26">
        <v>21.2</v>
      </c>
      <c r="E535" s="26">
        <v>295.19659999999999</v>
      </c>
      <c r="F535" s="26">
        <v>4036283</v>
      </c>
      <c r="G535" s="26">
        <v>100019.1</v>
      </c>
      <c r="H535" s="23" t="s">
        <v>127</v>
      </c>
      <c r="I535" s="2">
        <f t="shared" si="10"/>
        <v>226.18419205836278</v>
      </c>
      <c r="J535" s="2">
        <f t="shared" si="11"/>
        <v>113.09209602918139</v>
      </c>
      <c r="K535" s="15"/>
    </row>
    <row r="536" spans="1:11" ht="15.75" customHeight="1">
      <c r="A536" s="23" t="s">
        <v>182</v>
      </c>
      <c r="B536" s="25">
        <v>538</v>
      </c>
      <c r="C536" s="23" t="s">
        <v>184</v>
      </c>
      <c r="D536" s="26">
        <v>13.2</v>
      </c>
      <c r="E536" s="26">
        <v>294.29500000000002</v>
      </c>
      <c r="F536" s="26">
        <v>4036282</v>
      </c>
      <c r="G536" s="26">
        <v>100010.4</v>
      </c>
      <c r="H536" s="23" t="s">
        <v>127</v>
      </c>
      <c r="I536" s="2">
        <f t="shared" si="10"/>
        <v>71.383289875199466</v>
      </c>
      <c r="J536" s="2">
        <f t="shared" si="11"/>
        <v>35.691644937599733</v>
      </c>
      <c r="K536" s="15"/>
    </row>
    <row r="537" spans="1:11" ht="15.75" customHeight="1">
      <c r="A537" s="23" t="s">
        <v>182</v>
      </c>
      <c r="B537" s="25">
        <v>539</v>
      </c>
      <c r="C537" s="23" t="s">
        <v>184</v>
      </c>
      <c r="D537" s="26">
        <v>28.1</v>
      </c>
      <c r="E537" s="26">
        <v>294.26490000000001</v>
      </c>
      <c r="F537" s="26">
        <v>4036281</v>
      </c>
      <c r="G537" s="26">
        <v>100010.3</v>
      </c>
      <c r="H537" s="23" t="s">
        <v>127</v>
      </c>
      <c r="I537" s="2">
        <f t="shared" si="10"/>
        <v>449.09313898662259</v>
      </c>
      <c r="J537" s="2">
        <f t="shared" si="11"/>
        <v>224.5465694933113</v>
      </c>
      <c r="K537" s="15"/>
    </row>
    <row r="538" spans="1:11" ht="15.75" customHeight="1">
      <c r="A538" s="23" t="s">
        <v>182</v>
      </c>
      <c r="B538" s="25">
        <v>540</v>
      </c>
      <c r="C538" s="23" t="s">
        <v>184</v>
      </c>
      <c r="D538" s="26">
        <v>38.200000000000003</v>
      </c>
      <c r="E538" s="26">
        <v>295.39190000000002</v>
      </c>
      <c r="F538" s="26">
        <v>4036273</v>
      </c>
      <c r="G538" s="26">
        <v>100016.3</v>
      </c>
      <c r="H538" s="23" t="s">
        <v>127</v>
      </c>
      <c r="I538" s="2">
        <f t="shared" si="10"/>
        <v>948.31830636315078</v>
      </c>
      <c r="J538" s="2">
        <f t="shared" si="11"/>
        <v>474.15915318157539</v>
      </c>
      <c r="K538" s="15"/>
    </row>
    <row r="539" spans="1:11" ht="15.75" customHeight="1">
      <c r="A539" s="23" t="s">
        <v>182</v>
      </c>
      <c r="B539" s="25">
        <v>541</v>
      </c>
      <c r="C539" s="23" t="s">
        <v>184</v>
      </c>
      <c r="D539" s="26">
        <v>31</v>
      </c>
      <c r="E539" s="26">
        <v>295.29570000000001</v>
      </c>
      <c r="F539" s="26">
        <v>4036267</v>
      </c>
      <c r="G539" s="26">
        <v>100012.4</v>
      </c>
      <c r="H539" s="23" t="s">
        <v>127</v>
      </c>
      <c r="I539" s="2">
        <f t="shared" si="10"/>
        <v>570.38504662249682</v>
      </c>
      <c r="J539" s="2">
        <f t="shared" si="11"/>
        <v>285.19252331124841</v>
      </c>
      <c r="K539" s="15"/>
    </row>
    <row r="540" spans="1:11" ht="15.75" customHeight="1">
      <c r="A540" s="23" t="s">
        <v>182</v>
      </c>
      <c r="B540" s="25">
        <v>542</v>
      </c>
      <c r="C540" s="23" t="s">
        <v>184</v>
      </c>
      <c r="D540" s="26">
        <v>19.3</v>
      </c>
      <c r="E540" s="26">
        <v>295.53460000000001</v>
      </c>
      <c r="F540" s="26">
        <v>4036262</v>
      </c>
      <c r="G540" s="26">
        <v>100013.5</v>
      </c>
      <c r="H540" s="23" t="s">
        <v>127</v>
      </c>
      <c r="I540" s="2">
        <f t="shared" si="10"/>
        <v>179.96957781482095</v>
      </c>
      <c r="J540" s="2">
        <f t="shared" si="11"/>
        <v>89.984788907410476</v>
      </c>
      <c r="K540" s="15"/>
    </row>
    <row r="541" spans="1:11" ht="15.75" customHeight="1">
      <c r="A541" s="23" t="s">
        <v>182</v>
      </c>
      <c r="B541" s="25">
        <v>543</v>
      </c>
      <c r="C541" s="23" t="s">
        <v>184</v>
      </c>
      <c r="D541" s="26">
        <v>25.5</v>
      </c>
      <c r="E541" s="26">
        <v>295.0763</v>
      </c>
      <c r="F541" s="26">
        <v>4036268</v>
      </c>
      <c r="G541" s="26">
        <v>100006.1</v>
      </c>
      <c r="H541" s="23" t="s">
        <v>127</v>
      </c>
      <c r="I541" s="2">
        <f t="shared" si="10"/>
        <v>354.5647880600909</v>
      </c>
      <c r="J541" s="2">
        <f t="shared" si="11"/>
        <v>177.28239403004545</v>
      </c>
      <c r="K541" s="15"/>
    </row>
    <row r="542" spans="1:11" ht="15.75" customHeight="1">
      <c r="A542" s="23" t="s">
        <v>182</v>
      </c>
      <c r="B542" s="25">
        <v>545</v>
      </c>
      <c r="C542" s="23" t="s">
        <v>184</v>
      </c>
      <c r="D542" s="26">
        <v>22.8</v>
      </c>
      <c r="E542" s="26">
        <v>295.29629999999997</v>
      </c>
      <c r="F542" s="26">
        <v>4036265</v>
      </c>
      <c r="G542" s="26">
        <v>100007.1</v>
      </c>
      <c r="H542" s="23" t="s">
        <v>127</v>
      </c>
      <c r="I542" s="2">
        <f t="shared" si="10"/>
        <v>270.01040536233114</v>
      </c>
      <c r="J542" s="2">
        <f t="shared" si="11"/>
        <v>135.00520268116557</v>
      </c>
      <c r="K542" s="15"/>
    </row>
    <row r="543" spans="1:11" ht="15.75" customHeight="1">
      <c r="A543" s="23" t="s">
        <v>182</v>
      </c>
      <c r="B543" s="25">
        <v>548</v>
      </c>
      <c r="C543" s="23" t="s">
        <v>184</v>
      </c>
      <c r="D543" s="26">
        <v>14.3</v>
      </c>
      <c r="E543" s="26">
        <v>295.4744</v>
      </c>
      <c r="F543" s="26">
        <v>4036259</v>
      </c>
      <c r="G543" s="26">
        <v>100006.5</v>
      </c>
      <c r="H543" s="23" t="s">
        <v>127</v>
      </c>
      <c r="I543" s="2">
        <f t="shared" si="10"/>
        <v>86.739013529400722</v>
      </c>
      <c r="J543" s="2">
        <f t="shared" si="11"/>
        <v>43.369506764700361</v>
      </c>
      <c r="K543" s="15"/>
    </row>
    <row r="544" spans="1:11" ht="15.75" customHeight="1">
      <c r="A544" s="23" t="s">
        <v>182</v>
      </c>
      <c r="B544" s="25">
        <v>549</v>
      </c>
      <c r="C544" s="23" t="s">
        <v>184</v>
      </c>
      <c r="D544" s="26">
        <v>5.9</v>
      </c>
      <c r="E544" s="26">
        <v>295.5924</v>
      </c>
      <c r="F544" s="26">
        <v>4036257</v>
      </c>
      <c r="G544" s="26">
        <v>100005.8</v>
      </c>
      <c r="H544" s="23" t="s">
        <v>127</v>
      </c>
      <c r="I544" s="2">
        <f t="shared" si="10"/>
        <v>10.053180102776206</v>
      </c>
      <c r="J544" s="2">
        <f t="shared" si="11"/>
        <v>5.0265900513881032</v>
      </c>
      <c r="K544" s="15"/>
    </row>
    <row r="545" spans="1:11" ht="15.75" customHeight="1">
      <c r="A545" s="23" t="s">
        <v>182</v>
      </c>
      <c r="B545" s="25">
        <v>552</v>
      </c>
      <c r="C545" s="23" t="s">
        <v>184</v>
      </c>
      <c r="D545" s="26">
        <v>14.7</v>
      </c>
      <c r="E545" s="26">
        <v>296.0829</v>
      </c>
      <c r="F545" s="26">
        <v>4036250</v>
      </c>
      <c r="G545" s="26">
        <v>100000.4</v>
      </c>
      <c r="H545" s="23" t="s">
        <v>127</v>
      </c>
      <c r="I545" s="2">
        <f t="shared" si="10"/>
        <v>92.763975498965138</v>
      </c>
      <c r="J545" s="2">
        <f t="shared" si="11"/>
        <v>46.381987749482569</v>
      </c>
      <c r="K545" s="15"/>
    </row>
    <row r="546" spans="1:11" ht="15.75" customHeight="1">
      <c r="A546" s="23" t="s">
        <v>182</v>
      </c>
      <c r="B546" s="25">
        <v>553</v>
      </c>
      <c r="C546" s="23" t="s">
        <v>184</v>
      </c>
      <c r="D546" s="26">
        <v>19.3</v>
      </c>
      <c r="E546" s="26">
        <v>295.71429999999998</v>
      </c>
      <c r="F546" s="26">
        <v>4036247</v>
      </c>
      <c r="G546" s="26">
        <v>100008.3</v>
      </c>
      <c r="H546" s="23" t="s">
        <v>127</v>
      </c>
      <c r="I546" s="2">
        <f t="shared" si="10"/>
        <v>179.96957781482095</v>
      </c>
      <c r="J546" s="2">
        <f t="shared" si="11"/>
        <v>89.984788907410476</v>
      </c>
      <c r="K546" s="15"/>
    </row>
    <row r="547" spans="1:11" ht="15.75" customHeight="1">
      <c r="A547" s="23" t="s">
        <v>182</v>
      </c>
      <c r="B547" s="25">
        <v>555</v>
      </c>
      <c r="C547" s="23" t="s">
        <v>184</v>
      </c>
      <c r="D547" s="26">
        <v>13.4</v>
      </c>
      <c r="E547" s="26">
        <v>295.78660000000002</v>
      </c>
      <c r="F547" s="26">
        <v>4036247</v>
      </c>
      <c r="G547" s="26">
        <v>100007.2</v>
      </c>
      <c r="H547" s="23" t="s">
        <v>127</v>
      </c>
      <c r="I547" s="2">
        <f t="shared" si="10"/>
        <v>74.044703167883512</v>
      </c>
      <c r="J547" s="2">
        <f t="shared" si="11"/>
        <v>37.022351583941756</v>
      </c>
      <c r="K547" s="15"/>
    </row>
    <row r="548" spans="1:11" ht="15.75" customHeight="1">
      <c r="A548" s="23" t="s">
        <v>182</v>
      </c>
      <c r="B548" s="25">
        <v>557</v>
      </c>
      <c r="C548" s="23" t="s">
        <v>184</v>
      </c>
      <c r="D548" s="26">
        <v>6</v>
      </c>
      <c r="E548" s="26">
        <v>295.87459999999999</v>
      </c>
      <c r="F548" s="26">
        <v>4036241</v>
      </c>
      <c r="G548" s="26">
        <v>100007.9</v>
      </c>
      <c r="H548" s="23" t="s">
        <v>127</v>
      </c>
      <c r="I548" s="2">
        <f t="shared" si="10"/>
        <v>10.47300401329545</v>
      </c>
      <c r="J548" s="2">
        <f t="shared" si="11"/>
        <v>5.2365020066477248</v>
      </c>
      <c r="K548" s="15"/>
    </row>
    <row r="549" spans="1:11" ht="15.75" customHeight="1">
      <c r="A549" s="23" t="s">
        <v>182</v>
      </c>
      <c r="B549" s="25">
        <v>558</v>
      </c>
      <c r="C549" s="23" t="s">
        <v>184</v>
      </c>
      <c r="D549" s="26">
        <v>4.4000000000000004</v>
      </c>
      <c r="E549" s="26">
        <v>296.13279999999997</v>
      </c>
      <c r="F549" s="26">
        <v>4036239</v>
      </c>
      <c r="G549" s="26">
        <v>100003.4</v>
      </c>
      <c r="H549" s="23" t="s">
        <v>127</v>
      </c>
      <c r="I549" s="2">
        <f t="shared" si="10"/>
        <v>4.9225258037465816</v>
      </c>
      <c r="J549" s="2">
        <f t="shared" si="11"/>
        <v>2.4612629018732908</v>
      </c>
      <c r="K549" s="15"/>
    </row>
    <row r="550" spans="1:11" ht="15.75" customHeight="1">
      <c r="A550" s="23" t="s">
        <v>182</v>
      </c>
      <c r="B550" s="25">
        <v>559</v>
      </c>
      <c r="C550" s="23" t="s">
        <v>184</v>
      </c>
      <c r="D550" s="26">
        <v>39.200000000000003</v>
      </c>
      <c r="E550" s="26">
        <v>296.34199999999998</v>
      </c>
      <c r="F550" s="26">
        <v>4036246</v>
      </c>
      <c r="G550" s="26">
        <v>99999.18</v>
      </c>
      <c r="H550" s="23" t="s">
        <v>127</v>
      </c>
      <c r="I550" s="2">
        <f t="shared" si="10"/>
        <v>1009.8862068995111</v>
      </c>
      <c r="J550" s="2">
        <f t="shared" si="11"/>
        <v>504.94310344975554</v>
      </c>
      <c r="K550" s="15"/>
    </row>
    <row r="551" spans="1:11" ht="15.75" customHeight="1">
      <c r="A551" s="23" t="s">
        <v>182</v>
      </c>
      <c r="B551" s="25">
        <v>559.1</v>
      </c>
      <c r="C551" s="23" t="s">
        <v>184</v>
      </c>
      <c r="D551" s="26">
        <v>4.5</v>
      </c>
      <c r="E551" s="26">
        <v>296.34199999999998</v>
      </c>
      <c r="F551" s="26">
        <v>4036246</v>
      </c>
      <c r="G551" s="26">
        <v>99999.18</v>
      </c>
      <c r="H551" s="23" t="s">
        <v>127</v>
      </c>
      <c r="I551" s="2">
        <f t="shared" si="10"/>
        <v>5.1993062292408903</v>
      </c>
      <c r="J551" s="2">
        <f t="shared" si="11"/>
        <v>2.5996531146204451</v>
      </c>
      <c r="K551" s="15"/>
    </row>
    <row r="552" spans="1:11" ht="15.75" customHeight="1">
      <c r="A552" s="23" t="s">
        <v>182</v>
      </c>
      <c r="B552" s="25">
        <v>560</v>
      </c>
      <c r="C552" s="23" t="s">
        <v>184</v>
      </c>
      <c r="D552" s="26">
        <v>1.3</v>
      </c>
      <c r="E552" s="26">
        <v>296.14429999999999</v>
      </c>
      <c r="F552" s="26">
        <v>4036246</v>
      </c>
      <c r="G552" s="26">
        <v>100002.1</v>
      </c>
      <c r="H552" s="23" t="s">
        <v>127</v>
      </c>
      <c r="I552" s="2">
        <f t="shared" si="10"/>
        <v>0.25307917173890265</v>
      </c>
      <c r="J552" s="2">
        <f t="shared" si="11"/>
        <v>0.12653958586945133</v>
      </c>
      <c r="K552" s="15"/>
    </row>
    <row r="553" spans="1:11" ht="15.75" customHeight="1">
      <c r="A553" s="23" t="s">
        <v>182</v>
      </c>
      <c r="B553" s="25">
        <v>563</v>
      </c>
      <c r="C553" s="23" t="s">
        <v>184</v>
      </c>
      <c r="D553" s="26">
        <v>3.1</v>
      </c>
      <c r="E553" s="26">
        <v>296.69139999999999</v>
      </c>
      <c r="F553" s="26">
        <v>4036240</v>
      </c>
      <c r="G553" s="26">
        <v>99998.34</v>
      </c>
      <c r="H553" s="23" t="s">
        <v>127</v>
      </c>
      <c r="I553" s="2">
        <f t="shared" si="10"/>
        <v>2.0987858687457761</v>
      </c>
      <c r="J553" s="2">
        <f t="shared" si="11"/>
        <v>1.0493929343728881</v>
      </c>
      <c r="K553" s="15"/>
    </row>
    <row r="554" spans="1:11" ht="15.75" customHeight="1">
      <c r="A554" s="23" t="s">
        <v>182</v>
      </c>
      <c r="B554" s="25">
        <v>565</v>
      </c>
      <c r="C554" s="23" t="s">
        <v>184</v>
      </c>
      <c r="D554" s="26">
        <v>2.9</v>
      </c>
      <c r="E554" s="26">
        <v>296.69619999999998</v>
      </c>
      <c r="F554" s="26">
        <v>4036240</v>
      </c>
      <c r="G554" s="26">
        <v>99998.31</v>
      </c>
      <c r="H554" s="23" t="s">
        <v>127</v>
      </c>
      <c r="I554" s="2">
        <f t="shared" si="10"/>
        <v>1.7842869649005668</v>
      </c>
      <c r="J554" s="2">
        <f t="shared" si="11"/>
        <v>0.89214348245028341</v>
      </c>
      <c r="K554" s="15"/>
    </row>
    <row r="555" spans="1:11" ht="15.75" customHeight="1">
      <c r="A555" s="23" t="s">
        <v>182</v>
      </c>
      <c r="B555" s="25">
        <v>570</v>
      </c>
      <c r="C555" s="23" t="s">
        <v>184</v>
      </c>
      <c r="D555" s="26">
        <v>2.2000000000000002</v>
      </c>
      <c r="E555" s="26">
        <v>296.76780000000002</v>
      </c>
      <c r="F555" s="26">
        <v>4036231</v>
      </c>
      <c r="G555" s="26">
        <v>99995.34</v>
      </c>
      <c r="H555" s="23" t="s">
        <v>127</v>
      </c>
      <c r="I555" s="2">
        <f t="shared" si="10"/>
        <v>0.91079531065923058</v>
      </c>
      <c r="J555" s="2">
        <f t="shared" si="11"/>
        <v>0.45539765532961529</v>
      </c>
      <c r="K555" s="15"/>
    </row>
    <row r="556" spans="1:11" ht="15.75" customHeight="1">
      <c r="A556" s="23" t="s">
        <v>182</v>
      </c>
      <c r="B556" s="25">
        <v>583</v>
      </c>
      <c r="C556" s="23" t="s">
        <v>184</v>
      </c>
      <c r="D556" s="26">
        <v>2.2999999999999998</v>
      </c>
      <c r="E556" s="26">
        <v>295.95999999999998</v>
      </c>
      <c r="F556" s="26">
        <v>4036223</v>
      </c>
      <c r="G556" s="26">
        <v>100002.9</v>
      </c>
      <c r="H556" s="23" t="s">
        <v>127</v>
      </c>
      <c r="I556" s="2">
        <f t="shared" si="10"/>
        <v>1.0148769636309225</v>
      </c>
      <c r="J556" s="2">
        <f t="shared" si="11"/>
        <v>0.50743848181546125</v>
      </c>
      <c r="K556" s="15"/>
    </row>
    <row r="557" spans="1:11" ht="15.75" customHeight="1">
      <c r="A557" s="23" t="s">
        <v>182</v>
      </c>
      <c r="B557" s="25">
        <v>601</v>
      </c>
      <c r="C557" s="23" t="s">
        <v>184</v>
      </c>
      <c r="D557" s="26">
        <v>4</v>
      </c>
      <c r="E557" s="26">
        <v>297.03149999999999</v>
      </c>
      <c r="F557" s="26">
        <v>4036271</v>
      </c>
      <c r="G557" s="26">
        <v>100035.4</v>
      </c>
      <c r="H557" s="23" t="s">
        <v>127</v>
      </c>
      <c r="I557" s="2">
        <f t="shared" si="10"/>
        <v>3.9032819849171698</v>
      </c>
      <c r="J557" s="2">
        <f t="shared" si="11"/>
        <v>1.9516409924585849</v>
      </c>
      <c r="K557" s="15"/>
    </row>
    <row r="558" spans="1:11" ht="15.75" customHeight="1">
      <c r="A558" s="23" t="s">
        <v>182</v>
      </c>
      <c r="B558" s="25">
        <v>602</v>
      </c>
      <c r="C558" s="23" t="s">
        <v>184</v>
      </c>
      <c r="D558" s="26">
        <v>38.1</v>
      </c>
      <c r="E558" s="26">
        <v>297.09160000000003</v>
      </c>
      <c r="F558" s="26">
        <v>4036269</v>
      </c>
      <c r="G558" s="26">
        <v>100035.9</v>
      </c>
      <c r="H558" s="23" t="s">
        <v>127</v>
      </c>
      <c r="I558" s="2">
        <f t="shared" si="10"/>
        <v>942.2867234206692</v>
      </c>
      <c r="J558" s="2">
        <f t="shared" si="11"/>
        <v>471.1433617103346</v>
      </c>
      <c r="K558" s="15"/>
    </row>
    <row r="559" spans="1:11" ht="15.75" customHeight="1">
      <c r="A559" s="23" t="s">
        <v>182</v>
      </c>
      <c r="B559" s="25">
        <v>603</v>
      </c>
      <c r="C559" s="23" t="s">
        <v>184</v>
      </c>
      <c r="D559" s="26">
        <v>31.3</v>
      </c>
      <c r="E559" s="26">
        <v>296.87529999999998</v>
      </c>
      <c r="F559" s="26">
        <v>4036279</v>
      </c>
      <c r="G559" s="26">
        <v>100035.1</v>
      </c>
      <c r="H559" s="23" t="s">
        <v>127</v>
      </c>
      <c r="I559" s="2">
        <f t="shared" si="10"/>
        <v>583.91485329536999</v>
      </c>
      <c r="J559" s="2">
        <f t="shared" si="11"/>
        <v>291.957426647685</v>
      </c>
      <c r="K559" s="15"/>
    </row>
    <row r="560" spans="1:11" ht="15.75" customHeight="1">
      <c r="A560" s="23" t="s">
        <v>182</v>
      </c>
      <c r="B560" s="25">
        <v>604</v>
      </c>
      <c r="C560" s="23" t="s">
        <v>184</v>
      </c>
      <c r="D560" s="26">
        <v>19.399999999999999</v>
      </c>
      <c r="E560" s="26">
        <v>295.33909999999997</v>
      </c>
      <c r="F560" s="26">
        <v>4036280</v>
      </c>
      <c r="G560" s="26">
        <v>100019.4</v>
      </c>
      <c r="H560" s="23" t="s">
        <v>127</v>
      </c>
      <c r="I560" s="2">
        <f t="shared" si="10"/>
        <v>182.24787252380037</v>
      </c>
      <c r="J560" s="2">
        <f t="shared" si="11"/>
        <v>91.123936261900184</v>
      </c>
      <c r="K560" s="15"/>
    </row>
    <row r="561" spans="1:11" ht="15.75" customHeight="1">
      <c r="A561" s="23" t="s">
        <v>182</v>
      </c>
      <c r="B561" s="25">
        <v>606</v>
      </c>
      <c r="C561" s="23" t="s">
        <v>184</v>
      </c>
      <c r="D561" s="26">
        <v>26.1</v>
      </c>
      <c r="E561" s="26">
        <v>295.54070000000002</v>
      </c>
      <c r="F561" s="26">
        <v>4036275</v>
      </c>
      <c r="G561" s="26">
        <v>100020.1</v>
      </c>
      <c r="H561" s="23" t="s">
        <v>127</v>
      </c>
      <c r="I561" s="2">
        <f t="shared" si="10"/>
        <v>375.21640598119626</v>
      </c>
      <c r="J561" s="2">
        <f t="shared" si="11"/>
        <v>187.60820299059813</v>
      </c>
      <c r="K561" s="15"/>
    </row>
    <row r="562" spans="1:11" ht="15.75" customHeight="1">
      <c r="A562" s="23" t="s">
        <v>182</v>
      </c>
      <c r="B562" s="25">
        <v>612</v>
      </c>
      <c r="C562" s="23" t="s">
        <v>184</v>
      </c>
      <c r="D562" s="26">
        <v>35.1</v>
      </c>
      <c r="E562" s="26">
        <v>296.32600000000002</v>
      </c>
      <c r="F562" s="26">
        <v>4036264</v>
      </c>
      <c r="G562" s="26">
        <v>100020.9</v>
      </c>
      <c r="H562" s="23" t="s">
        <v>127</v>
      </c>
      <c r="I562" s="2">
        <f t="shared" si="10"/>
        <v>771.75966886271044</v>
      </c>
      <c r="J562" s="2">
        <f t="shared" si="11"/>
        <v>385.87983443135522</v>
      </c>
      <c r="K562" s="15"/>
    </row>
    <row r="563" spans="1:11" ht="15.75" customHeight="1">
      <c r="A563" s="23" t="s">
        <v>182</v>
      </c>
      <c r="B563" s="25">
        <v>615</v>
      </c>
      <c r="C563" s="23" t="s">
        <v>184</v>
      </c>
      <c r="D563" s="26">
        <v>42.8</v>
      </c>
      <c r="E563" s="26">
        <v>296.74979999999999</v>
      </c>
      <c r="F563" s="26">
        <v>4036257</v>
      </c>
      <c r="G563" s="26">
        <v>100021.9</v>
      </c>
      <c r="H563" s="23" t="s">
        <v>127</v>
      </c>
      <c r="I563" s="2">
        <f t="shared" si="10"/>
        <v>1250.7079741937594</v>
      </c>
      <c r="J563" s="2">
        <f t="shared" si="11"/>
        <v>625.35398709687968</v>
      </c>
      <c r="K563" s="15"/>
    </row>
    <row r="564" spans="1:11" ht="15.75" customHeight="1">
      <c r="A564" s="23" t="s">
        <v>182</v>
      </c>
      <c r="B564" s="25">
        <v>616</v>
      </c>
      <c r="C564" s="23" t="s">
        <v>184</v>
      </c>
      <c r="D564" s="26">
        <v>14</v>
      </c>
      <c r="E564" s="26">
        <v>296.72109999999998</v>
      </c>
      <c r="F564" s="26">
        <v>4036255</v>
      </c>
      <c r="G564" s="26">
        <v>100021</v>
      </c>
      <c r="H564" s="23" t="s">
        <v>127</v>
      </c>
      <c r="I564" s="2">
        <f t="shared" si="10"/>
        <v>82.375935696908641</v>
      </c>
      <c r="J564" s="2">
        <f t="shared" si="11"/>
        <v>41.187967848454321</v>
      </c>
      <c r="K564" s="15"/>
    </row>
    <row r="565" spans="1:11" ht="15.75" customHeight="1">
      <c r="A565" s="23" t="s">
        <v>182</v>
      </c>
      <c r="B565" s="25">
        <v>617</v>
      </c>
      <c r="C565" s="23" t="s">
        <v>184</v>
      </c>
      <c r="D565" s="26">
        <v>33.700000000000003</v>
      </c>
      <c r="E565" s="26">
        <v>295.64620000000002</v>
      </c>
      <c r="F565" s="26">
        <v>4036255</v>
      </c>
      <c r="G565" s="26">
        <v>100012.2</v>
      </c>
      <c r="H565" s="23" t="s">
        <v>127</v>
      </c>
      <c r="I565" s="2">
        <f t="shared" si="10"/>
        <v>698.95980408697255</v>
      </c>
      <c r="J565" s="2">
        <f t="shared" si="11"/>
        <v>349.47990204348628</v>
      </c>
      <c r="K565" s="15"/>
    </row>
    <row r="566" spans="1:11" ht="15.75" customHeight="1">
      <c r="A566" s="23" t="s">
        <v>182</v>
      </c>
      <c r="B566" s="25">
        <v>619</v>
      </c>
      <c r="C566" s="23" t="s">
        <v>184</v>
      </c>
      <c r="D566" s="26">
        <v>13.2</v>
      </c>
      <c r="E566" s="26">
        <v>295.80220000000003</v>
      </c>
      <c r="F566" s="26">
        <v>4036251</v>
      </c>
      <c r="G566" s="26">
        <v>100011.9</v>
      </c>
      <c r="H566" s="23" t="s">
        <v>127</v>
      </c>
      <c r="I566" s="2">
        <f t="shared" si="10"/>
        <v>71.383289875199466</v>
      </c>
      <c r="J566" s="2">
        <f t="shared" si="11"/>
        <v>35.691644937599733</v>
      </c>
      <c r="K566" s="15"/>
    </row>
    <row r="567" spans="1:11" ht="15.75" customHeight="1">
      <c r="A567" s="23" t="s">
        <v>182</v>
      </c>
      <c r="B567" s="25">
        <v>620</v>
      </c>
      <c r="C567" s="23" t="s">
        <v>184</v>
      </c>
      <c r="D567" s="26">
        <v>11.4</v>
      </c>
      <c r="E567" s="26">
        <v>295.87220000000002</v>
      </c>
      <c r="F567" s="26">
        <v>4036250</v>
      </c>
      <c r="G567" s="26">
        <v>100012.8</v>
      </c>
      <c r="H567" s="23" t="s">
        <v>127</v>
      </c>
      <c r="I567" s="2">
        <f t="shared" si="10"/>
        <v>49.958948076216032</v>
      </c>
      <c r="J567" s="2">
        <f t="shared" si="11"/>
        <v>24.979474038108016</v>
      </c>
      <c r="K567" s="15"/>
    </row>
    <row r="568" spans="1:11" ht="15.75" customHeight="1">
      <c r="A568" s="23" t="s">
        <v>182</v>
      </c>
      <c r="B568" s="25">
        <v>621</v>
      </c>
      <c r="C568" s="23" t="s">
        <v>184</v>
      </c>
      <c r="D568" s="26">
        <v>9</v>
      </c>
      <c r="E568" s="26">
        <v>295.86869999999999</v>
      </c>
      <c r="F568" s="26">
        <v>4036246</v>
      </c>
      <c r="G568" s="26">
        <v>100012.5</v>
      </c>
      <c r="H568" s="23" t="s">
        <v>127</v>
      </c>
      <c r="I568" s="2">
        <f t="shared" si="10"/>
        <v>28.100407166670617</v>
      </c>
      <c r="J568" s="2">
        <f t="shared" si="11"/>
        <v>14.050203583335309</v>
      </c>
      <c r="K568" s="15"/>
    </row>
    <row r="569" spans="1:11" ht="15.75" customHeight="1">
      <c r="A569" s="23" t="s">
        <v>182</v>
      </c>
      <c r="B569" s="25">
        <v>623</v>
      </c>
      <c r="C569" s="23" t="s">
        <v>184</v>
      </c>
      <c r="D569" s="26">
        <v>34.299999999999997</v>
      </c>
      <c r="E569" s="26">
        <v>296.47359999999998</v>
      </c>
      <c r="F569" s="26">
        <v>4036246</v>
      </c>
      <c r="G569" s="26">
        <v>100019.3</v>
      </c>
      <c r="H569" s="23" t="s">
        <v>127</v>
      </c>
      <c r="I569" s="2">
        <f t="shared" si="10"/>
        <v>729.63967845247294</v>
      </c>
      <c r="J569" s="2">
        <f t="shared" si="11"/>
        <v>364.81983922623647</v>
      </c>
      <c r="K569" s="15"/>
    </row>
    <row r="570" spans="1:11" ht="15.75" customHeight="1">
      <c r="A570" s="23" t="s">
        <v>182</v>
      </c>
      <c r="B570" s="25">
        <v>625</v>
      </c>
      <c r="C570" s="23" t="s">
        <v>184</v>
      </c>
      <c r="D570" s="26">
        <v>4.5999999999999996</v>
      </c>
      <c r="E570" s="26">
        <v>295.90320000000003</v>
      </c>
      <c r="F570" s="26">
        <v>4036238</v>
      </c>
      <c r="G570" s="26">
        <v>100007.8</v>
      </c>
      <c r="H570" s="23" t="s">
        <v>127</v>
      </c>
      <c r="I570" s="2">
        <f t="shared" si="10"/>
        <v>5.4850502441490203</v>
      </c>
      <c r="J570" s="2">
        <f t="shared" si="11"/>
        <v>2.7425251220745102</v>
      </c>
      <c r="K570" s="15"/>
    </row>
    <row r="571" spans="1:11" ht="15.75" customHeight="1">
      <c r="A571" s="23" t="s">
        <v>182</v>
      </c>
      <c r="B571" s="25">
        <v>626</v>
      </c>
      <c r="C571" s="23" t="s">
        <v>184</v>
      </c>
      <c r="D571" s="26">
        <v>8.3000000000000007</v>
      </c>
      <c r="E571" s="26">
        <v>295.90839999999997</v>
      </c>
      <c r="F571" s="26">
        <v>4036237</v>
      </c>
      <c r="G571" s="26">
        <v>100006.9</v>
      </c>
      <c r="H571" s="23" t="s">
        <v>127</v>
      </c>
      <c r="I571" s="2">
        <f t="shared" si="10"/>
        <v>23.073601553008025</v>
      </c>
      <c r="J571" s="2">
        <f t="shared" si="11"/>
        <v>11.536800776504013</v>
      </c>
      <c r="K571" s="15"/>
    </row>
    <row r="572" spans="1:11" ht="15.75" customHeight="1">
      <c r="A572" s="23" t="s">
        <v>182</v>
      </c>
      <c r="B572" s="25">
        <v>627</v>
      </c>
      <c r="C572" s="23" t="s">
        <v>184</v>
      </c>
      <c r="D572" s="26">
        <v>6.7</v>
      </c>
      <c r="E572" s="26">
        <v>295.86689999999999</v>
      </c>
      <c r="F572" s="26">
        <v>4036235</v>
      </c>
      <c r="G572" s="26">
        <v>100011.5</v>
      </c>
      <c r="H572" s="23" t="s">
        <v>127</v>
      </c>
      <c r="I572" s="2">
        <f t="shared" si="10"/>
        <v>13.700196019924194</v>
      </c>
      <c r="J572" s="2">
        <f t="shared" si="11"/>
        <v>6.8500980099620969</v>
      </c>
      <c r="K572" s="15"/>
    </row>
    <row r="573" spans="1:11" ht="15.75" customHeight="1">
      <c r="A573" s="23" t="s">
        <v>182</v>
      </c>
      <c r="B573" s="25">
        <v>627.1</v>
      </c>
      <c r="C573" s="23" t="s">
        <v>184</v>
      </c>
      <c r="D573" s="26">
        <v>46.8</v>
      </c>
      <c r="E573" s="26">
        <v>295.86689999999999</v>
      </c>
      <c r="F573" s="26">
        <v>4036235</v>
      </c>
      <c r="G573" s="26">
        <v>100011.5</v>
      </c>
      <c r="H573" s="23" t="s">
        <v>127</v>
      </c>
      <c r="I573" s="2">
        <f t="shared" si="10"/>
        <v>1554.5616574461362</v>
      </c>
      <c r="J573" s="2">
        <f t="shared" si="11"/>
        <v>777.28082872306811</v>
      </c>
      <c r="K573" s="15"/>
    </row>
    <row r="574" spans="1:11" ht="15.75" customHeight="1">
      <c r="A574" s="23" t="s">
        <v>182</v>
      </c>
      <c r="B574" s="25">
        <v>628</v>
      </c>
      <c r="C574" s="23" t="s">
        <v>184</v>
      </c>
      <c r="D574" s="26">
        <v>13.1</v>
      </c>
      <c r="E574" s="26">
        <v>296.24290000000002</v>
      </c>
      <c r="F574" s="26">
        <v>4036240</v>
      </c>
      <c r="G574" s="26">
        <v>100017.2</v>
      </c>
      <c r="H574" s="23" t="s">
        <v>127</v>
      </c>
      <c r="I574" s="2">
        <f t="shared" si="10"/>
        <v>70.07406056117614</v>
      </c>
      <c r="J574" s="2">
        <f t="shared" si="11"/>
        <v>35.03703028058807</v>
      </c>
      <c r="K574" s="15"/>
    </row>
    <row r="575" spans="1:11" ht="15.75" customHeight="1">
      <c r="A575" s="23" t="s">
        <v>182</v>
      </c>
      <c r="B575" s="25">
        <v>629</v>
      </c>
      <c r="C575" s="23" t="s">
        <v>184</v>
      </c>
      <c r="D575" s="26">
        <v>28.7</v>
      </c>
      <c r="E575" s="26">
        <v>296.20299999999997</v>
      </c>
      <c r="F575" s="26">
        <v>4036239</v>
      </c>
      <c r="G575" s="26">
        <v>100016.9</v>
      </c>
      <c r="H575" s="23" t="s">
        <v>127</v>
      </c>
      <c r="I575" s="2">
        <f t="shared" si="10"/>
        <v>472.79362203913792</v>
      </c>
      <c r="J575" s="2">
        <f t="shared" si="11"/>
        <v>236.39681101956896</v>
      </c>
      <c r="K575" s="15"/>
    </row>
    <row r="576" spans="1:11" ht="15.75" customHeight="1">
      <c r="A576" s="23" t="s">
        <v>182</v>
      </c>
      <c r="B576" s="25">
        <v>630</v>
      </c>
      <c r="C576" s="23" t="s">
        <v>184</v>
      </c>
      <c r="D576" s="26">
        <v>5.6</v>
      </c>
      <c r="E576" s="26">
        <v>295.73059999999998</v>
      </c>
      <c r="F576" s="26">
        <v>4036225</v>
      </c>
      <c r="G576" s="26">
        <v>100010.6</v>
      </c>
      <c r="H576" s="23" t="s">
        <v>127</v>
      </c>
      <c r="I576" s="2">
        <f t="shared" si="10"/>
        <v>8.8539036505121729</v>
      </c>
      <c r="J576" s="2">
        <f t="shared" si="11"/>
        <v>4.4269518252560864</v>
      </c>
      <c r="K576" s="15"/>
    </row>
    <row r="577" spans="1:11" ht="15.75" customHeight="1">
      <c r="A577" s="23" t="s">
        <v>182</v>
      </c>
      <c r="B577" s="25">
        <v>631</v>
      </c>
      <c r="C577" s="23" t="s">
        <v>184</v>
      </c>
      <c r="D577" s="26">
        <v>25.4</v>
      </c>
      <c r="E577" s="26">
        <v>295.6943</v>
      </c>
      <c r="F577" s="26">
        <v>4036224</v>
      </c>
      <c r="G577" s="26">
        <v>100011.5</v>
      </c>
      <c r="H577" s="23" t="s">
        <v>127</v>
      </c>
      <c r="I577" s="2">
        <f t="shared" si="10"/>
        <v>351.18966702249924</v>
      </c>
      <c r="J577" s="2">
        <f t="shared" si="11"/>
        <v>175.59483351124962</v>
      </c>
      <c r="K577" s="15"/>
    </row>
    <row r="578" spans="1:11" ht="15.75" customHeight="1">
      <c r="A578" s="23" t="s">
        <v>182</v>
      </c>
      <c r="B578" s="25">
        <v>632</v>
      </c>
      <c r="C578" s="23" t="s">
        <v>184</v>
      </c>
      <c r="D578" s="26">
        <v>24.1</v>
      </c>
      <c r="E578" s="26">
        <v>295.82650000000001</v>
      </c>
      <c r="F578" s="26">
        <v>4036224</v>
      </c>
      <c r="G578" s="26">
        <v>100006.3</v>
      </c>
      <c r="H578" s="23" t="s">
        <v>127</v>
      </c>
      <c r="I578" s="2">
        <f t="shared" si="10"/>
        <v>309.0305261466238</v>
      </c>
      <c r="J578" s="2">
        <f t="shared" si="11"/>
        <v>154.5152630733119</v>
      </c>
      <c r="K578" s="15"/>
    </row>
    <row r="579" spans="1:11" ht="15.75" customHeight="1">
      <c r="A579" s="23" t="s">
        <v>182</v>
      </c>
      <c r="B579" s="25">
        <v>641</v>
      </c>
      <c r="C579" s="23" t="s">
        <v>184</v>
      </c>
      <c r="D579" s="26">
        <v>3.5</v>
      </c>
      <c r="E579" s="26">
        <v>295.59300000000002</v>
      </c>
      <c r="F579" s="26">
        <v>4036215</v>
      </c>
      <c r="G579" s="26">
        <v>100002.7</v>
      </c>
      <c r="H579" s="23" t="s">
        <v>127</v>
      </c>
      <c r="I579" s="2">
        <f t="shared" si="10"/>
        <v>2.8201092290665253</v>
      </c>
      <c r="J579" s="2">
        <f t="shared" si="11"/>
        <v>1.4100546145332626</v>
      </c>
      <c r="K579" s="15"/>
    </row>
    <row r="580" spans="1:11" ht="15.75" customHeight="1">
      <c r="A580" s="23" t="s">
        <v>182</v>
      </c>
      <c r="B580" s="25">
        <v>658</v>
      </c>
      <c r="C580" s="23" t="s">
        <v>184</v>
      </c>
      <c r="D580" s="26">
        <v>1.6</v>
      </c>
      <c r="E580" s="26">
        <v>294.97370000000001</v>
      </c>
      <c r="F580" s="26">
        <v>4036200</v>
      </c>
      <c r="G580" s="26">
        <v>100005.5</v>
      </c>
      <c r="H580" s="23" t="s">
        <v>127</v>
      </c>
      <c r="I580" s="2">
        <f t="shared" si="10"/>
        <v>0.41953129057486938</v>
      </c>
      <c r="J580" s="2">
        <f t="shared" si="11"/>
        <v>0.20976564528743469</v>
      </c>
      <c r="K580" s="15"/>
    </row>
    <row r="581" spans="1:11" ht="15.75" customHeight="1">
      <c r="A581" s="23" t="s">
        <v>182</v>
      </c>
      <c r="B581" s="25">
        <v>710</v>
      </c>
      <c r="C581" s="23" t="s">
        <v>184</v>
      </c>
      <c r="D581" s="26">
        <v>21.6</v>
      </c>
      <c r="E581" s="26">
        <v>296.31380000000001</v>
      </c>
      <c r="F581" s="26">
        <v>4036204</v>
      </c>
      <c r="G581" s="26">
        <v>99996.37</v>
      </c>
      <c r="H581" s="23" t="s">
        <v>127</v>
      </c>
      <c r="I581" s="2">
        <f t="shared" si="10"/>
        <v>236.71338578685436</v>
      </c>
      <c r="J581" s="2">
        <f t="shared" si="11"/>
        <v>118.35669289342718</v>
      </c>
      <c r="K581" s="15"/>
    </row>
    <row r="582" spans="1:11" ht="15.75" customHeight="1">
      <c r="A582" s="23" t="s">
        <v>182</v>
      </c>
      <c r="B582" s="25">
        <v>728</v>
      </c>
      <c r="C582" s="23" t="s">
        <v>184</v>
      </c>
      <c r="D582" s="26">
        <v>1.4</v>
      </c>
      <c r="E582" s="26">
        <v>298.65519999999998</v>
      </c>
      <c r="F582" s="26">
        <v>4036200</v>
      </c>
      <c r="G582" s="26">
        <v>99974.8</v>
      </c>
      <c r="H582" s="23" t="s">
        <v>127</v>
      </c>
      <c r="I582" s="2">
        <f t="shared" si="10"/>
        <v>0.3031100671189364</v>
      </c>
      <c r="J582" s="2">
        <f t="shared" si="11"/>
        <v>0.1515550335594682</v>
      </c>
      <c r="K582" s="15"/>
    </row>
    <row r="583" spans="1:11" ht="15.75" customHeight="1">
      <c r="A583" s="23" t="s">
        <v>182</v>
      </c>
      <c r="B583" s="25">
        <v>816</v>
      </c>
      <c r="C583" s="23" t="s">
        <v>184</v>
      </c>
      <c r="D583" s="26">
        <v>1.8</v>
      </c>
      <c r="E583" s="26">
        <v>297.55560000000003</v>
      </c>
      <c r="F583" s="26">
        <v>4036240</v>
      </c>
      <c r="G583" s="26">
        <v>99988.07</v>
      </c>
      <c r="H583" s="23" t="s">
        <v>127</v>
      </c>
      <c r="I583" s="2">
        <f t="shared" si="10"/>
        <v>0.55883014880198978</v>
      </c>
      <c r="J583" s="2">
        <f t="shared" si="11"/>
        <v>0.27941507440099489</v>
      </c>
      <c r="K583" s="15"/>
    </row>
    <row r="584" spans="1:11" ht="15.75" customHeight="1">
      <c r="A584" s="23" t="s">
        <v>182</v>
      </c>
      <c r="B584" s="25">
        <v>837</v>
      </c>
      <c r="C584" s="23" t="s">
        <v>184</v>
      </c>
      <c r="D584" s="26">
        <v>3.3</v>
      </c>
      <c r="E584" s="26">
        <v>297.43430000000001</v>
      </c>
      <c r="F584" s="26">
        <v>4036247</v>
      </c>
      <c r="G584" s="26">
        <v>99989.08</v>
      </c>
      <c r="H584" s="23" t="s">
        <v>127</v>
      </c>
      <c r="I584" s="2">
        <f t="shared" si="10"/>
        <v>2.4437801267456263</v>
      </c>
      <c r="J584" s="2">
        <f t="shared" si="11"/>
        <v>1.2218900633728131</v>
      </c>
      <c r="K584" s="15"/>
    </row>
    <row r="585" spans="1:11" ht="15.75" customHeight="1">
      <c r="A585" s="23" t="s">
        <v>182</v>
      </c>
      <c r="B585" s="25">
        <v>839</v>
      </c>
      <c r="C585" s="23" t="s">
        <v>184</v>
      </c>
      <c r="D585" s="26">
        <v>2.2000000000000002</v>
      </c>
      <c r="E585" s="26">
        <v>297.55110000000002</v>
      </c>
      <c r="F585" s="26">
        <v>4036245</v>
      </c>
      <c r="G585" s="26">
        <v>99988.52</v>
      </c>
      <c r="H585" s="23" t="s">
        <v>127</v>
      </c>
      <c r="I585" s="2">
        <f t="shared" si="10"/>
        <v>0.91079531065923058</v>
      </c>
      <c r="J585" s="2">
        <f t="shared" si="11"/>
        <v>0.45539765532961529</v>
      </c>
      <c r="K585" s="15"/>
    </row>
    <row r="586" spans="1:11" ht="15.75" customHeight="1">
      <c r="A586" s="23" t="s">
        <v>182</v>
      </c>
      <c r="B586" s="25">
        <v>848</v>
      </c>
      <c r="C586" s="23" t="s">
        <v>184</v>
      </c>
      <c r="D586" s="26">
        <v>44.5</v>
      </c>
      <c r="E586" s="26">
        <v>295.9667</v>
      </c>
      <c r="F586" s="26">
        <v>4036256</v>
      </c>
      <c r="G586" s="26">
        <v>99999.81</v>
      </c>
      <c r="H586" s="23" t="s">
        <v>127</v>
      </c>
      <c r="I586" s="2">
        <f t="shared" si="10"/>
        <v>1375.0973179444002</v>
      </c>
      <c r="J586" s="2">
        <f t="shared" si="11"/>
        <v>687.54865897220009</v>
      </c>
      <c r="K586" s="15"/>
    </row>
    <row r="587" spans="1:11" ht="15.75" customHeight="1">
      <c r="A587" s="23" t="s">
        <v>182</v>
      </c>
      <c r="B587" s="25">
        <v>849</v>
      </c>
      <c r="C587" s="23" t="s">
        <v>184</v>
      </c>
      <c r="D587" s="26">
        <v>11.2</v>
      </c>
      <c r="E587" s="26">
        <v>295.9622</v>
      </c>
      <c r="F587" s="26">
        <v>4036256</v>
      </c>
      <c r="G587" s="26">
        <v>99999.48</v>
      </c>
      <c r="H587" s="23" t="s">
        <v>127</v>
      </c>
      <c r="I587" s="2">
        <f t="shared" si="10"/>
        <v>47.852210780473378</v>
      </c>
      <c r="J587" s="2">
        <f t="shared" si="11"/>
        <v>23.926105390236689</v>
      </c>
      <c r="K587" s="15"/>
    </row>
    <row r="588" spans="1:11" ht="15.75" customHeight="1">
      <c r="A588" s="23" t="s">
        <v>182</v>
      </c>
      <c r="B588" s="25">
        <v>850</v>
      </c>
      <c r="C588" s="23" t="s">
        <v>184</v>
      </c>
      <c r="D588" s="26">
        <v>20.2</v>
      </c>
      <c r="E588" s="26">
        <v>295.97160000000002</v>
      </c>
      <c r="F588" s="26">
        <v>4036257</v>
      </c>
      <c r="G588" s="26">
        <v>99999.14</v>
      </c>
      <c r="H588" s="23" t="s">
        <v>127</v>
      </c>
      <c r="I588" s="2">
        <f t="shared" si="10"/>
        <v>201.08598359110201</v>
      </c>
      <c r="J588" s="2">
        <f t="shared" si="11"/>
        <v>100.542991795551</v>
      </c>
      <c r="K588" s="15"/>
    </row>
    <row r="589" spans="1:11" ht="15.75" customHeight="1">
      <c r="A589" s="23" t="s">
        <v>182</v>
      </c>
      <c r="B589" s="25">
        <v>851</v>
      </c>
      <c r="C589" s="23" t="s">
        <v>184</v>
      </c>
      <c r="D589" s="26">
        <v>26.3</v>
      </c>
      <c r="E589" s="26">
        <v>295.65940000000001</v>
      </c>
      <c r="F589" s="26">
        <v>4036260</v>
      </c>
      <c r="G589" s="26">
        <v>100000.6</v>
      </c>
      <c r="H589" s="23" t="s">
        <v>127</v>
      </c>
      <c r="I589" s="2">
        <f t="shared" si="10"/>
        <v>382.25377166094688</v>
      </c>
      <c r="J589" s="2">
        <f t="shared" si="11"/>
        <v>191.12688583047344</v>
      </c>
      <c r="K589" s="15"/>
    </row>
    <row r="590" spans="1:11" ht="15.75" customHeight="1">
      <c r="A590" s="23" t="s">
        <v>182</v>
      </c>
      <c r="B590" s="25">
        <v>853</v>
      </c>
      <c r="C590" s="23" t="s">
        <v>184</v>
      </c>
      <c r="D590" s="26">
        <v>1.7</v>
      </c>
      <c r="E590" s="26">
        <v>295.19970000000001</v>
      </c>
      <c r="F590" s="26">
        <v>4036266</v>
      </c>
      <c r="G590" s="26">
        <v>100003.9</v>
      </c>
      <c r="H590" s="23" t="s">
        <v>127</v>
      </c>
      <c r="I590" s="2">
        <f t="shared" si="10"/>
        <v>0.48624400592865924</v>
      </c>
      <c r="J590" s="2">
        <f t="shared" si="11"/>
        <v>0.24312200296432962</v>
      </c>
      <c r="K590" s="15"/>
    </row>
    <row r="591" spans="1:11" ht="15.75" customHeight="1">
      <c r="A591" s="23" t="s">
        <v>182</v>
      </c>
      <c r="B591" s="25">
        <v>854</v>
      </c>
      <c r="C591" s="23" t="s">
        <v>184</v>
      </c>
      <c r="D591" s="26">
        <v>14.1</v>
      </c>
      <c r="E591" s="26">
        <v>293.20580000000001</v>
      </c>
      <c r="F591" s="26">
        <v>4036281</v>
      </c>
      <c r="G591" s="26">
        <v>99999.76</v>
      </c>
      <c r="H591" s="23" t="s">
        <v>127</v>
      </c>
      <c r="I591" s="2">
        <f t="shared" si="10"/>
        <v>83.81556178945354</v>
      </c>
      <c r="J591" s="2">
        <f t="shared" si="11"/>
        <v>41.90778089472677</v>
      </c>
      <c r="K591" s="15"/>
    </row>
    <row r="592" spans="1:11" ht="15.75" customHeight="1">
      <c r="A592" s="23" t="s">
        <v>182</v>
      </c>
      <c r="B592" s="25">
        <v>855</v>
      </c>
      <c r="C592" s="23" t="s">
        <v>184</v>
      </c>
      <c r="D592" s="26">
        <v>27.4</v>
      </c>
      <c r="E592" s="26">
        <v>293.41550000000001</v>
      </c>
      <c r="F592" s="26">
        <v>4036281</v>
      </c>
      <c r="G592" s="26">
        <v>100001</v>
      </c>
      <c r="H592" s="23" t="s">
        <v>127</v>
      </c>
      <c r="I592" s="2">
        <f t="shared" si="10"/>
        <v>422.34554382142591</v>
      </c>
      <c r="J592" s="2">
        <f t="shared" si="11"/>
        <v>211.17277191071295</v>
      </c>
      <c r="K592" s="15"/>
    </row>
    <row r="593" spans="1:11" ht="15.75" customHeight="1">
      <c r="A593" s="23" t="s">
        <v>182</v>
      </c>
      <c r="B593" s="25">
        <v>856</v>
      </c>
      <c r="C593" s="23" t="s">
        <v>184</v>
      </c>
      <c r="D593" s="26">
        <v>15.2</v>
      </c>
      <c r="E593" s="26">
        <v>293.92919999999998</v>
      </c>
      <c r="F593" s="26">
        <v>4036279</v>
      </c>
      <c r="G593" s="26">
        <v>100003.5</v>
      </c>
      <c r="H593" s="23" t="s">
        <v>127</v>
      </c>
      <c r="I593" s="2">
        <f t="shared" si="10"/>
        <v>100.63270764080784</v>
      </c>
      <c r="J593" s="2">
        <f t="shared" si="11"/>
        <v>50.316353820403918</v>
      </c>
      <c r="K593" s="15"/>
    </row>
    <row r="594" spans="1:11" ht="15.75" customHeight="1">
      <c r="A594" s="23" t="s">
        <v>182</v>
      </c>
      <c r="B594" s="25">
        <v>858</v>
      </c>
      <c r="C594" s="23" t="s">
        <v>184</v>
      </c>
      <c r="D594" s="26">
        <v>32.200000000000003</v>
      </c>
      <c r="E594" s="26">
        <v>294.24059999999997</v>
      </c>
      <c r="F594" s="26">
        <v>4036278</v>
      </c>
      <c r="G594" s="26">
        <v>100006.8</v>
      </c>
      <c r="H594" s="23" t="s">
        <v>127</v>
      </c>
      <c r="I594" s="2">
        <f t="shared" si="10"/>
        <v>625.63099897709674</v>
      </c>
      <c r="J594" s="2">
        <f t="shared" si="11"/>
        <v>312.81549948854837</v>
      </c>
      <c r="K594" s="15"/>
    </row>
    <row r="595" spans="1:11" ht="15.75" customHeight="1">
      <c r="A595" s="23" t="s">
        <v>182</v>
      </c>
      <c r="B595" s="25">
        <v>863</v>
      </c>
      <c r="C595" s="23" t="s">
        <v>184</v>
      </c>
      <c r="D595" s="26">
        <v>18.600000000000001</v>
      </c>
      <c r="E595" s="26">
        <v>294.17689999999999</v>
      </c>
      <c r="F595" s="26">
        <v>4036293</v>
      </c>
      <c r="G595" s="26">
        <v>99998.12</v>
      </c>
      <c r="H595" s="23" t="s">
        <v>127</v>
      </c>
      <c r="I595" s="2">
        <f t="shared" si="10"/>
        <v>164.49166821710389</v>
      </c>
      <c r="J595" s="2">
        <f t="shared" si="11"/>
        <v>82.245834108551946</v>
      </c>
      <c r="K595" s="15"/>
    </row>
    <row r="596" spans="1:11" ht="15.75" customHeight="1">
      <c r="A596" s="23" t="s">
        <v>182</v>
      </c>
      <c r="B596" s="25">
        <v>865</v>
      </c>
      <c r="C596" s="23" t="s">
        <v>184</v>
      </c>
      <c r="D596" s="26">
        <v>19.5</v>
      </c>
      <c r="E596" s="26">
        <v>293.67290000000003</v>
      </c>
      <c r="F596" s="26">
        <v>4036287</v>
      </c>
      <c r="G596" s="26">
        <v>99998.61</v>
      </c>
      <c r="H596" s="23" t="s">
        <v>127</v>
      </c>
      <c r="I596" s="2">
        <f t="shared" si="10"/>
        <v>184.54307260538823</v>
      </c>
      <c r="J596" s="2">
        <f t="shared" si="11"/>
        <v>92.271536302694116</v>
      </c>
      <c r="K596" s="15"/>
    </row>
    <row r="597" spans="1:11" ht="15.75" customHeight="1">
      <c r="A597" s="23" t="s">
        <v>182</v>
      </c>
      <c r="B597" s="25">
        <v>866</v>
      </c>
      <c r="C597" s="23" t="s">
        <v>184</v>
      </c>
      <c r="D597" s="26">
        <v>5.9</v>
      </c>
      <c r="E597" s="26">
        <v>293.7004</v>
      </c>
      <c r="F597" s="26">
        <v>4036290</v>
      </c>
      <c r="G597" s="26">
        <v>99999.92</v>
      </c>
      <c r="H597" s="23" t="s">
        <v>127</v>
      </c>
      <c r="I597" s="2">
        <f t="shared" si="10"/>
        <v>10.053180102776206</v>
      </c>
      <c r="J597" s="2">
        <f t="shared" si="11"/>
        <v>5.0265900513881032</v>
      </c>
      <c r="K597" s="15"/>
    </row>
    <row r="598" spans="1:11" ht="15.75" customHeight="1">
      <c r="A598" s="23" t="s">
        <v>182</v>
      </c>
      <c r="B598" s="25">
        <v>867</v>
      </c>
      <c r="C598" s="23" t="s">
        <v>184</v>
      </c>
      <c r="D598" s="26">
        <v>17.7</v>
      </c>
      <c r="E598" s="26">
        <v>294.86599999999999</v>
      </c>
      <c r="F598" s="26">
        <v>4036283</v>
      </c>
      <c r="G598" s="26">
        <v>99991.02</v>
      </c>
      <c r="H598" s="23" t="s">
        <v>127</v>
      </c>
      <c r="I598" s="2">
        <f t="shared" si="10"/>
        <v>145.78472476423954</v>
      </c>
      <c r="J598" s="2">
        <f t="shared" si="11"/>
        <v>72.892362382119771</v>
      </c>
      <c r="K598" s="15"/>
    </row>
    <row r="599" spans="1:11" ht="15.75" customHeight="1">
      <c r="A599" s="23" t="s">
        <v>182</v>
      </c>
      <c r="B599" s="25">
        <v>868</v>
      </c>
      <c r="C599" s="23" t="s">
        <v>184</v>
      </c>
      <c r="D599" s="26">
        <v>28.3</v>
      </c>
      <c r="E599" s="26">
        <v>294.6782</v>
      </c>
      <c r="F599" s="26">
        <v>4036281</v>
      </c>
      <c r="G599" s="26">
        <v>99992.62</v>
      </c>
      <c r="H599" s="23" t="s">
        <v>127</v>
      </c>
      <c r="I599" s="2">
        <f t="shared" si="10"/>
        <v>456.91355016797388</v>
      </c>
      <c r="J599" s="2">
        <f t="shared" si="11"/>
        <v>228.45677508398694</v>
      </c>
      <c r="K599" s="15"/>
    </row>
    <row r="600" spans="1:11" ht="15.75" customHeight="1">
      <c r="A600" s="23" t="s">
        <v>182</v>
      </c>
      <c r="B600" s="25">
        <v>869</v>
      </c>
      <c r="C600" s="23" t="s">
        <v>184</v>
      </c>
      <c r="D600" s="26">
        <v>4.3</v>
      </c>
      <c r="E600" s="26">
        <v>294.51510000000002</v>
      </c>
      <c r="F600" s="26">
        <v>4036278</v>
      </c>
      <c r="G600" s="26">
        <v>99995.83</v>
      </c>
      <c r="H600" s="23" t="s">
        <v>127</v>
      </c>
      <c r="I600" s="2">
        <f t="shared" si="10"/>
        <v>4.6546219247384624</v>
      </c>
      <c r="J600" s="2">
        <f t="shared" si="11"/>
        <v>2.3273109623692312</v>
      </c>
      <c r="K600" s="15"/>
    </row>
    <row r="601" spans="1:11" ht="15.75" customHeight="1">
      <c r="A601" s="23" t="s">
        <v>182</v>
      </c>
      <c r="B601" s="25">
        <v>870</v>
      </c>
      <c r="C601" s="23" t="s">
        <v>184</v>
      </c>
      <c r="D601" s="26">
        <v>4.7</v>
      </c>
      <c r="E601" s="26">
        <v>294.43900000000002</v>
      </c>
      <c r="F601" s="26">
        <v>4036277</v>
      </c>
      <c r="G601" s="26">
        <v>99996.77</v>
      </c>
      <c r="H601" s="23" t="s">
        <v>127</v>
      </c>
      <c r="I601" s="2">
        <f t="shared" si="10"/>
        <v>5.7798438035768385</v>
      </c>
      <c r="J601" s="2">
        <f t="shared" si="11"/>
        <v>2.8899219017884192</v>
      </c>
      <c r="K601" s="15"/>
    </row>
    <row r="602" spans="1:11" ht="15.75" customHeight="1">
      <c r="A602" s="23" t="s">
        <v>182</v>
      </c>
      <c r="B602" s="25">
        <v>872</v>
      </c>
      <c r="C602" s="23" t="s">
        <v>184</v>
      </c>
      <c r="D602" s="26">
        <v>31.4</v>
      </c>
      <c r="E602" s="26">
        <v>296.47770000000003</v>
      </c>
      <c r="F602" s="26">
        <v>4036271</v>
      </c>
      <c r="G602" s="26">
        <v>99986.46</v>
      </c>
      <c r="H602" s="23" t="s">
        <v>127</v>
      </c>
      <c r="I602" s="2">
        <f t="shared" si="10"/>
        <v>588.46636596836322</v>
      </c>
      <c r="J602" s="2">
        <f t="shared" si="11"/>
        <v>294.23318298418161</v>
      </c>
      <c r="K602" s="15"/>
    </row>
    <row r="603" spans="1:11" ht="15.75" customHeight="1">
      <c r="A603" s="23" t="s">
        <v>182</v>
      </c>
      <c r="B603" s="25">
        <v>928</v>
      </c>
      <c r="C603" s="23" t="s">
        <v>184</v>
      </c>
      <c r="D603" s="26">
        <v>4.5</v>
      </c>
      <c r="E603" s="26">
        <v>298.16370000000001</v>
      </c>
      <c r="F603" s="26">
        <v>4036226</v>
      </c>
      <c r="G603" s="26">
        <v>99976.76</v>
      </c>
      <c r="H603" s="23" t="s">
        <v>127</v>
      </c>
      <c r="I603" s="2">
        <f t="shared" si="10"/>
        <v>5.1993062292408903</v>
      </c>
      <c r="J603" s="2">
        <f t="shared" si="11"/>
        <v>2.5996531146204451</v>
      </c>
      <c r="K603" s="15"/>
    </row>
    <row r="604" spans="1:11" ht="15.75" customHeight="1">
      <c r="A604" s="23" t="s">
        <v>182</v>
      </c>
      <c r="B604" s="25">
        <v>932</v>
      </c>
      <c r="C604" s="23" t="s">
        <v>184</v>
      </c>
      <c r="D604" s="26">
        <v>2.8</v>
      </c>
      <c r="E604" s="26">
        <v>298.03489999999999</v>
      </c>
      <c r="F604" s="26">
        <v>4036231</v>
      </c>
      <c r="G604" s="26">
        <v>99979.23</v>
      </c>
      <c r="H604" s="23" t="s">
        <v>127</v>
      </c>
      <c r="I604" s="2">
        <f t="shared" si="10"/>
        <v>1.6382024691018326</v>
      </c>
      <c r="J604" s="2">
        <f t="shared" si="11"/>
        <v>0.81910123455091632</v>
      </c>
      <c r="K604" s="15"/>
    </row>
    <row r="605" spans="1:11" ht="15.75" customHeight="1">
      <c r="A605" s="23" t="s">
        <v>182</v>
      </c>
      <c r="B605" s="25">
        <v>1</v>
      </c>
      <c r="C605" s="23" t="s">
        <v>185</v>
      </c>
      <c r="D605" s="26">
        <v>17.600000000000001</v>
      </c>
      <c r="E605" s="26">
        <v>298.01990000000001</v>
      </c>
      <c r="F605" s="26">
        <v>4036180</v>
      </c>
      <c r="G605" s="26">
        <v>100043.8</v>
      </c>
      <c r="H605" s="23" t="s">
        <v>127</v>
      </c>
      <c r="I605" s="2">
        <f t="shared" si="10"/>
        <v>143.78793023205887</v>
      </c>
      <c r="J605" s="2">
        <f t="shared" si="11"/>
        <v>71.893965116029435</v>
      </c>
      <c r="K605" s="15"/>
    </row>
    <row r="606" spans="1:11" ht="15.75" customHeight="1">
      <c r="A606" s="23" t="s">
        <v>182</v>
      </c>
      <c r="B606" s="25">
        <v>64</v>
      </c>
      <c r="C606" s="23" t="s">
        <v>185</v>
      </c>
      <c r="D606" s="26">
        <v>53</v>
      </c>
      <c r="E606" s="26">
        <v>299.2971</v>
      </c>
      <c r="F606" s="26">
        <v>4036246</v>
      </c>
      <c r="G606" s="26">
        <v>100070.7</v>
      </c>
      <c r="H606" s="23" t="s">
        <v>127</v>
      </c>
      <c r="I606" s="2">
        <f t="shared" si="10"/>
        <v>2104.3976980231901</v>
      </c>
      <c r="J606" s="2">
        <f t="shared" si="11"/>
        <v>1052.198849011595</v>
      </c>
      <c r="K606" s="15"/>
    </row>
    <row r="607" spans="1:11" ht="15.75" customHeight="1">
      <c r="A607" s="23" t="s">
        <v>182</v>
      </c>
      <c r="B607" s="25">
        <v>67</v>
      </c>
      <c r="C607" s="23" t="s">
        <v>185</v>
      </c>
      <c r="D607" s="26">
        <v>18</v>
      </c>
      <c r="E607" s="26">
        <v>299.27330000000001</v>
      </c>
      <c r="F607" s="26">
        <v>4036250</v>
      </c>
      <c r="G607" s="26">
        <v>100072.9</v>
      </c>
      <c r="H607" s="23" t="s">
        <v>127</v>
      </c>
      <c r="I607" s="2">
        <f t="shared" si="10"/>
        <v>151.8727399613006</v>
      </c>
      <c r="J607" s="2">
        <f t="shared" si="11"/>
        <v>75.936369980650298</v>
      </c>
      <c r="K607" s="15"/>
    </row>
    <row r="608" spans="1:11" ht="15.75" customHeight="1">
      <c r="A608" s="23" t="s">
        <v>182</v>
      </c>
      <c r="B608" s="25">
        <v>91</v>
      </c>
      <c r="C608" s="23" t="s">
        <v>185</v>
      </c>
      <c r="D608" s="26">
        <v>17.899999999999999</v>
      </c>
      <c r="E608" s="26">
        <v>298.27330000000001</v>
      </c>
      <c r="F608" s="26">
        <v>4036242</v>
      </c>
      <c r="G608" s="26">
        <v>100050.1</v>
      </c>
      <c r="H608" s="23" t="s">
        <v>127</v>
      </c>
      <c r="I608" s="2">
        <f t="shared" si="10"/>
        <v>149.82708990360572</v>
      </c>
      <c r="J608" s="2">
        <f t="shared" si="11"/>
        <v>74.913544951802862</v>
      </c>
      <c r="K608" s="15"/>
    </row>
    <row r="609" spans="1:11" ht="15.75" customHeight="1">
      <c r="A609" s="23" t="s">
        <v>182</v>
      </c>
      <c r="B609" s="25">
        <v>111</v>
      </c>
      <c r="C609" s="23" t="s">
        <v>185</v>
      </c>
      <c r="D609" s="26">
        <v>19.600000000000001</v>
      </c>
      <c r="E609" s="26">
        <v>298.43239999999997</v>
      </c>
      <c r="F609" s="26">
        <v>4036171</v>
      </c>
      <c r="G609" s="26">
        <v>100055.9</v>
      </c>
      <c r="H609" s="23" t="s">
        <v>127</v>
      </c>
      <c r="I609" s="2">
        <f t="shared" si="10"/>
        <v>186.85521584131558</v>
      </c>
      <c r="J609" s="2">
        <f t="shared" si="11"/>
        <v>93.427607920657792</v>
      </c>
      <c r="K609" s="15"/>
    </row>
    <row r="610" spans="1:11" ht="15.75" customHeight="1">
      <c r="A610" s="23" t="s">
        <v>182</v>
      </c>
      <c r="B610" s="25">
        <v>216</v>
      </c>
      <c r="C610" s="23" t="s">
        <v>185</v>
      </c>
      <c r="D610" s="26">
        <v>27.8</v>
      </c>
      <c r="E610" s="26">
        <v>299.43310000000002</v>
      </c>
      <c r="F610" s="26">
        <v>4036242</v>
      </c>
      <c r="G610" s="26">
        <v>100079</v>
      </c>
      <c r="H610" s="23" t="s">
        <v>127</v>
      </c>
      <c r="I610" s="2">
        <f t="shared" si="10"/>
        <v>437.5113645522141</v>
      </c>
      <c r="J610" s="2">
        <f t="shared" si="11"/>
        <v>218.75568227610705</v>
      </c>
      <c r="K610" s="15"/>
    </row>
    <row r="611" spans="1:11" ht="15.75" customHeight="1">
      <c r="A611" s="23" t="s">
        <v>182</v>
      </c>
      <c r="B611" s="25">
        <v>228</v>
      </c>
      <c r="C611" s="23" t="s">
        <v>185</v>
      </c>
      <c r="D611" s="26">
        <v>36.799999999999997</v>
      </c>
      <c r="E611" s="26">
        <v>299.43720000000002</v>
      </c>
      <c r="F611" s="26">
        <v>4036243</v>
      </c>
      <c r="G611" s="26">
        <v>100079.7</v>
      </c>
      <c r="H611" s="23" t="s">
        <v>127</v>
      </c>
      <c r="I611" s="2">
        <f t="shared" si="10"/>
        <v>865.9289442917626</v>
      </c>
      <c r="J611" s="2">
        <f t="shared" si="11"/>
        <v>432.9644721458813</v>
      </c>
      <c r="K611" s="15"/>
    </row>
    <row r="612" spans="1:11" ht="15.75" customHeight="1">
      <c r="A612" s="23" t="s">
        <v>182</v>
      </c>
      <c r="B612" s="25">
        <v>260</v>
      </c>
      <c r="C612" s="23" t="s">
        <v>185</v>
      </c>
      <c r="D612" s="26">
        <v>29.6</v>
      </c>
      <c r="E612" s="26">
        <v>298.13389999999998</v>
      </c>
      <c r="F612" s="26">
        <v>4036244</v>
      </c>
      <c r="G612" s="26">
        <v>100047.3</v>
      </c>
      <c r="H612" s="23" t="s">
        <v>127</v>
      </c>
      <c r="I612" s="2">
        <f t="shared" si="10"/>
        <v>509.698997422883</v>
      </c>
      <c r="J612" s="2">
        <f t="shared" si="11"/>
        <v>254.8494987114415</v>
      </c>
      <c r="K612" s="15"/>
    </row>
    <row r="613" spans="1:11" ht="15.75" customHeight="1">
      <c r="A613" s="23" t="s">
        <v>182</v>
      </c>
      <c r="B613" s="25">
        <v>351</v>
      </c>
      <c r="C613" s="23" t="s">
        <v>185</v>
      </c>
      <c r="D613" s="26">
        <v>16.399999999999999</v>
      </c>
      <c r="E613" s="26">
        <v>297.87619999999998</v>
      </c>
      <c r="F613" s="26">
        <v>4036180</v>
      </c>
      <c r="G613" s="26">
        <v>100019.8</v>
      </c>
      <c r="H613" s="23" t="s">
        <v>127</v>
      </c>
      <c r="I613" s="2">
        <f t="shared" si="10"/>
        <v>121.07887893637196</v>
      </c>
      <c r="J613" s="2">
        <f t="shared" si="11"/>
        <v>60.539439468185982</v>
      </c>
      <c r="K613" s="15"/>
    </row>
    <row r="614" spans="1:11" ht="15.75" customHeight="1">
      <c r="A614" s="23" t="s">
        <v>182</v>
      </c>
      <c r="B614" s="25">
        <v>354</v>
      </c>
      <c r="C614" s="23" t="s">
        <v>185</v>
      </c>
      <c r="D614" s="26">
        <v>18.8</v>
      </c>
      <c r="E614" s="26">
        <v>297.30029999999999</v>
      </c>
      <c r="F614" s="26">
        <v>4036184</v>
      </c>
      <c r="G614" s="26">
        <v>100022.7</v>
      </c>
      <c r="H614" s="23" t="s">
        <v>127</v>
      </c>
      <c r="I614" s="2">
        <f t="shared" si="10"/>
        <v>168.83035472325332</v>
      </c>
      <c r="J614" s="2">
        <f t="shared" si="11"/>
        <v>84.415177361626661</v>
      </c>
      <c r="K614" s="15"/>
    </row>
    <row r="615" spans="1:11" ht="15.75" customHeight="1">
      <c r="A615" s="23" t="s">
        <v>182</v>
      </c>
      <c r="B615" s="25">
        <v>358</v>
      </c>
      <c r="C615" s="23" t="s">
        <v>185</v>
      </c>
      <c r="D615" s="26">
        <v>12.5</v>
      </c>
      <c r="E615" s="26">
        <v>296.61759999999998</v>
      </c>
      <c r="F615" s="26">
        <v>4036185</v>
      </c>
      <c r="G615" s="26">
        <v>100014.8</v>
      </c>
      <c r="H615" s="23" t="s">
        <v>127</v>
      </c>
      <c r="I615" s="2">
        <f t="shared" si="10"/>
        <v>62.516383974151601</v>
      </c>
      <c r="J615" s="2">
        <f t="shared" si="11"/>
        <v>31.258191987075801</v>
      </c>
      <c r="K615" s="15"/>
    </row>
    <row r="616" spans="1:11" ht="15.75" customHeight="1">
      <c r="A616" s="23" t="s">
        <v>182</v>
      </c>
      <c r="B616" s="25">
        <v>361</v>
      </c>
      <c r="C616" s="23" t="s">
        <v>185</v>
      </c>
      <c r="D616" s="26">
        <v>20.6</v>
      </c>
      <c r="E616" s="26">
        <v>296.34350000000001</v>
      </c>
      <c r="F616" s="26">
        <v>4036190</v>
      </c>
      <c r="G616" s="26">
        <v>100016.6</v>
      </c>
      <c r="H616" s="23" t="s">
        <v>127</v>
      </c>
      <c r="I616" s="2">
        <f t="shared" si="10"/>
        <v>210.91675650545233</v>
      </c>
      <c r="J616" s="2">
        <f t="shared" si="11"/>
        <v>105.45837825272616</v>
      </c>
      <c r="K616" s="15"/>
    </row>
    <row r="617" spans="1:11" ht="15.75" customHeight="1">
      <c r="A617" s="23" t="s">
        <v>182</v>
      </c>
      <c r="B617" s="25">
        <v>368</v>
      </c>
      <c r="C617" s="23" t="s">
        <v>185</v>
      </c>
      <c r="D617" s="26">
        <v>7</v>
      </c>
      <c r="E617" s="26">
        <v>297.22989999999999</v>
      </c>
      <c r="F617" s="26">
        <v>4036187</v>
      </c>
      <c r="G617" s="26">
        <v>100023.6</v>
      </c>
      <c r="H617" s="23" t="s">
        <v>127</v>
      </c>
      <c r="I617" s="2">
        <f t="shared" si="10"/>
        <v>15.241690736655254</v>
      </c>
      <c r="J617" s="2">
        <f t="shared" si="11"/>
        <v>7.6208453683276272</v>
      </c>
      <c r="K617" s="15"/>
    </row>
    <row r="618" spans="1:11" ht="15.75" customHeight="1">
      <c r="A618" s="23" t="s">
        <v>182</v>
      </c>
      <c r="B618" s="25">
        <v>406</v>
      </c>
      <c r="C618" s="23" t="s">
        <v>185</v>
      </c>
      <c r="D618" s="26">
        <v>16.3</v>
      </c>
      <c r="E618" s="26">
        <v>297.54050000000001</v>
      </c>
      <c r="F618" s="26">
        <v>4036194</v>
      </c>
      <c r="G618" s="26">
        <v>100030.2</v>
      </c>
      <c r="H618" s="23" t="s">
        <v>127</v>
      </c>
      <c r="I618" s="2">
        <f t="shared" si="10"/>
        <v>119.28959467042979</v>
      </c>
      <c r="J618" s="2">
        <f t="shared" si="11"/>
        <v>59.644797335214896</v>
      </c>
      <c r="K618" s="15"/>
    </row>
    <row r="619" spans="1:11" ht="15.75" customHeight="1">
      <c r="A619" s="23" t="s">
        <v>182</v>
      </c>
      <c r="B619" s="25">
        <v>419</v>
      </c>
      <c r="C619" s="23" t="s">
        <v>185</v>
      </c>
      <c r="D619" s="26">
        <v>28.8</v>
      </c>
      <c r="E619" s="26">
        <v>298.0335</v>
      </c>
      <c r="F619" s="26">
        <v>4036178</v>
      </c>
      <c r="G619" s="26">
        <v>100028.1</v>
      </c>
      <c r="H619" s="23" t="s">
        <v>127</v>
      </c>
      <c r="I619" s="2">
        <f t="shared" si="10"/>
        <v>476.81366129273653</v>
      </c>
      <c r="J619" s="2">
        <f t="shared" si="11"/>
        <v>238.40683064636826</v>
      </c>
      <c r="K619" s="15"/>
    </row>
    <row r="620" spans="1:11" ht="15.75" customHeight="1">
      <c r="A620" s="23" t="s">
        <v>182</v>
      </c>
      <c r="B620" s="25">
        <v>420</v>
      </c>
      <c r="C620" s="23" t="s">
        <v>185</v>
      </c>
      <c r="D620" s="26">
        <v>14.3</v>
      </c>
      <c r="E620" s="26">
        <v>298.07769999999999</v>
      </c>
      <c r="F620" s="26">
        <v>4036177</v>
      </c>
      <c r="G620" s="26">
        <v>100028.6</v>
      </c>
      <c r="H620" s="23" t="s">
        <v>127</v>
      </c>
      <c r="I620" s="2">
        <f t="shared" si="10"/>
        <v>86.739013529400722</v>
      </c>
      <c r="J620" s="2">
        <f t="shared" si="11"/>
        <v>43.369506764700361</v>
      </c>
      <c r="K620" s="15"/>
    </row>
    <row r="621" spans="1:11" ht="15.75" customHeight="1">
      <c r="A621" s="23" t="s">
        <v>182</v>
      </c>
      <c r="B621" s="25">
        <v>470</v>
      </c>
      <c r="C621" s="23" t="s">
        <v>185</v>
      </c>
      <c r="D621" s="26">
        <v>17.600000000000001</v>
      </c>
      <c r="E621" s="26">
        <v>295.87889999999999</v>
      </c>
      <c r="F621" s="26">
        <v>4036214</v>
      </c>
      <c r="G621" s="26">
        <v>100020.4</v>
      </c>
      <c r="H621" s="23" t="s">
        <v>127</v>
      </c>
      <c r="I621" s="2">
        <f t="shared" si="10"/>
        <v>143.78793023205887</v>
      </c>
      <c r="J621" s="2">
        <f t="shared" si="11"/>
        <v>71.893965116029435</v>
      </c>
      <c r="K621" s="15"/>
    </row>
    <row r="622" spans="1:11" ht="15.75" customHeight="1">
      <c r="A622" s="23" t="s">
        <v>182</v>
      </c>
      <c r="B622" s="25">
        <v>488</v>
      </c>
      <c r="C622" s="23" t="s">
        <v>185</v>
      </c>
      <c r="D622" s="26">
        <v>18.8</v>
      </c>
      <c r="E622" s="26">
        <v>297.46230000000003</v>
      </c>
      <c r="F622" s="26">
        <v>4036246</v>
      </c>
      <c r="G622" s="26">
        <v>100029.7</v>
      </c>
      <c r="H622" s="23" t="s">
        <v>127</v>
      </c>
      <c r="I622" s="2">
        <f t="shared" si="10"/>
        <v>168.83035472325332</v>
      </c>
      <c r="J622" s="2">
        <f t="shared" si="11"/>
        <v>84.415177361626661</v>
      </c>
      <c r="K622" s="15"/>
    </row>
    <row r="623" spans="1:11" ht="15.75" customHeight="1">
      <c r="A623" s="23" t="s">
        <v>182</v>
      </c>
      <c r="B623" s="25">
        <v>505</v>
      </c>
      <c r="C623" s="23" t="s">
        <v>185</v>
      </c>
      <c r="D623" s="26">
        <v>16.100000000000001</v>
      </c>
      <c r="E623" s="26">
        <v>296.53120000000001</v>
      </c>
      <c r="F623" s="26">
        <v>4036225</v>
      </c>
      <c r="G623" s="26">
        <v>100024.7</v>
      </c>
      <c r="H623" s="23" t="s">
        <v>127</v>
      </c>
      <c r="I623" s="2">
        <f t="shared" si="10"/>
        <v>115.7580077361285</v>
      </c>
      <c r="J623" s="2">
        <f t="shared" si="11"/>
        <v>57.879003868064252</v>
      </c>
      <c r="K623" s="15"/>
    </row>
    <row r="624" spans="1:11" ht="15.75" customHeight="1">
      <c r="A624" s="23" t="s">
        <v>182</v>
      </c>
      <c r="B624" s="25">
        <v>519</v>
      </c>
      <c r="C624" s="23" t="s">
        <v>185</v>
      </c>
      <c r="D624" s="26">
        <v>18</v>
      </c>
      <c r="E624" s="26">
        <v>297.4769</v>
      </c>
      <c r="F624" s="26">
        <v>4036243</v>
      </c>
      <c r="G624" s="26">
        <v>100034.5</v>
      </c>
      <c r="H624" s="23" t="s">
        <v>127</v>
      </c>
      <c r="I624" s="2">
        <f t="shared" si="10"/>
        <v>151.8727399613006</v>
      </c>
      <c r="J624" s="2">
        <f t="shared" si="11"/>
        <v>75.936369980650298</v>
      </c>
      <c r="K624" s="15"/>
    </row>
    <row r="625" spans="1:11" ht="15.75" customHeight="1">
      <c r="A625" s="23" t="s">
        <v>182</v>
      </c>
      <c r="B625" s="25">
        <v>522</v>
      </c>
      <c r="C625" s="23" t="s">
        <v>185</v>
      </c>
      <c r="D625" s="26">
        <v>22.3</v>
      </c>
      <c r="E625" s="26">
        <v>297.96019999999999</v>
      </c>
      <c r="F625" s="26">
        <v>4036256</v>
      </c>
      <c r="G625" s="26">
        <v>100041.3</v>
      </c>
      <c r="H625" s="23" t="s">
        <v>127</v>
      </c>
      <c r="I625" s="2">
        <f t="shared" si="10"/>
        <v>255.82276812829949</v>
      </c>
      <c r="J625" s="2">
        <f t="shared" si="11"/>
        <v>127.91138406414974</v>
      </c>
      <c r="K625" s="15"/>
    </row>
    <row r="626" spans="1:11" ht="15.75" customHeight="1">
      <c r="A626" s="23" t="s">
        <v>182</v>
      </c>
      <c r="B626" s="25">
        <v>569</v>
      </c>
      <c r="C626" s="23" t="s">
        <v>185</v>
      </c>
      <c r="D626" s="26">
        <v>12.5</v>
      </c>
      <c r="E626" s="26">
        <v>296.45229999999998</v>
      </c>
      <c r="F626" s="26">
        <v>4036229</v>
      </c>
      <c r="G626" s="26">
        <v>99998.91</v>
      </c>
      <c r="H626" s="23" t="s">
        <v>127</v>
      </c>
      <c r="I626" s="2">
        <f t="shared" si="10"/>
        <v>62.516383974151601</v>
      </c>
      <c r="J626" s="2">
        <f t="shared" si="11"/>
        <v>31.258191987075801</v>
      </c>
      <c r="K626" s="15"/>
    </row>
    <row r="627" spans="1:11" ht="15.75" customHeight="1">
      <c r="A627" s="23" t="s">
        <v>182</v>
      </c>
      <c r="B627" s="25">
        <v>605</v>
      </c>
      <c r="C627" s="23" t="s">
        <v>185</v>
      </c>
      <c r="D627" s="26">
        <v>51.3</v>
      </c>
      <c r="E627" s="26">
        <v>295.4366</v>
      </c>
      <c r="F627" s="26">
        <v>4036278</v>
      </c>
      <c r="G627" s="26">
        <v>100019.7</v>
      </c>
      <c r="H627" s="23" t="s">
        <v>127</v>
      </c>
      <c r="I627" s="2">
        <f t="shared" si="10"/>
        <v>1943.8519582336255</v>
      </c>
      <c r="J627" s="2">
        <f t="shared" si="11"/>
        <v>971.92597911681275</v>
      </c>
      <c r="K627" s="15"/>
    </row>
    <row r="628" spans="1:11" ht="15.75" customHeight="1">
      <c r="A628" s="23" t="s">
        <v>182</v>
      </c>
      <c r="B628" s="25">
        <v>673</v>
      </c>
      <c r="C628" s="23" t="s">
        <v>185</v>
      </c>
      <c r="D628" s="26">
        <v>25.1</v>
      </c>
      <c r="E628" s="26">
        <v>298.53429999999997</v>
      </c>
      <c r="F628" s="26">
        <v>4036196</v>
      </c>
      <c r="G628" s="26">
        <v>99979.31</v>
      </c>
      <c r="H628" s="23" t="s">
        <v>127</v>
      </c>
      <c r="I628" s="2">
        <f t="shared" si="10"/>
        <v>341.17819646454723</v>
      </c>
      <c r="J628" s="2">
        <f t="shared" si="11"/>
        <v>170.58909823227361</v>
      </c>
      <c r="K628" s="15"/>
    </row>
    <row r="629" spans="1:11" ht="15.75" customHeight="1">
      <c r="A629" s="23" t="s">
        <v>182</v>
      </c>
      <c r="B629" s="25">
        <v>738</v>
      </c>
      <c r="C629" s="23" t="s">
        <v>185</v>
      </c>
      <c r="D629" s="26">
        <v>19</v>
      </c>
      <c r="E629" s="26">
        <v>298.39339999999999</v>
      </c>
      <c r="F629" s="26">
        <v>4036211</v>
      </c>
      <c r="G629" s="26">
        <v>99977.42</v>
      </c>
      <c r="H629" s="23" t="s">
        <v>127</v>
      </c>
      <c r="I629" s="2">
        <f t="shared" si="10"/>
        <v>173.23574644554768</v>
      </c>
      <c r="J629" s="2">
        <f t="shared" si="11"/>
        <v>86.617873222773838</v>
      </c>
      <c r="K629" s="15"/>
    </row>
    <row r="630" spans="1:11" ht="15.75" customHeight="1">
      <c r="A630" s="23" t="s">
        <v>182</v>
      </c>
      <c r="B630" s="25">
        <v>924</v>
      </c>
      <c r="C630" s="23" t="s">
        <v>185</v>
      </c>
      <c r="D630" s="26">
        <v>25.4</v>
      </c>
      <c r="E630" s="26">
        <v>298.2242</v>
      </c>
      <c r="F630" s="26">
        <v>4036236</v>
      </c>
      <c r="G630" s="26">
        <v>99975.97</v>
      </c>
      <c r="H630" s="23" t="s">
        <v>127</v>
      </c>
      <c r="I630" s="2">
        <f t="shared" si="10"/>
        <v>351.18966702249924</v>
      </c>
      <c r="J630" s="2">
        <f t="shared" si="11"/>
        <v>175.59483351124962</v>
      </c>
      <c r="K630" s="15"/>
    </row>
    <row r="631" spans="1:11" ht="15.75" customHeight="1">
      <c r="A631" s="23" t="s">
        <v>182</v>
      </c>
      <c r="B631" s="25">
        <v>927</v>
      </c>
      <c r="C631" s="23" t="s">
        <v>185</v>
      </c>
      <c r="D631" s="26">
        <v>9.6</v>
      </c>
      <c r="E631" s="26">
        <v>298.15030000000002</v>
      </c>
      <c r="F631" s="26">
        <v>4036227</v>
      </c>
      <c r="G631" s="26">
        <v>99977.03</v>
      </c>
      <c r="H631" s="23" t="s">
        <v>127</v>
      </c>
      <c r="I631" s="2">
        <f t="shared" si="10"/>
        <v>32.880630122202263</v>
      </c>
      <c r="J631" s="2">
        <f t="shared" si="11"/>
        <v>16.440315061101131</v>
      </c>
      <c r="K631" s="15"/>
    </row>
    <row r="632" spans="1:11" ht="15.75" customHeight="1">
      <c r="A632" s="23" t="s">
        <v>182</v>
      </c>
      <c r="B632" s="25">
        <v>937</v>
      </c>
      <c r="C632" s="23" t="s">
        <v>185</v>
      </c>
      <c r="D632" s="26">
        <v>17.7</v>
      </c>
      <c r="E632" s="26">
        <v>297.90440000000001</v>
      </c>
      <c r="F632" s="26">
        <v>4036230</v>
      </c>
      <c r="G632" s="26">
        <v>99981.91</v>
      </c>
      <c r="H632" s="23" t="s">
        <v>127</v>
      </c>
      <c r="I632" s="2">
        <f t="shared" si="10"/>
        <v>145.78472476423954</v>
      </c>
      <c r="J632" s="2">
        <f t="shared" si="11"/>
        <v>72.892362382119771</v>
      </c>
      <c r="K632" s="15"/>
    </row>
    <row r="633" spans="1:11" ht="15.75" customHeight="1">
      <c r="A633" s="23" t="s">
        <v>182</v>
      </c>
      <c r="B633" s="25">
        <v>945</v>
      </c>
      <c r="C633" s="23" t="s">
        <v>185</v>
      </c>
      <c r="D633" s="26">
        <v>17.7</v>
      </c>
      <c r="E633" s="26">
        <v>298.40980000000002</v>
      </c>
      <c r="F633" s="26">
        <v>4036217</v>
      </c>
      <c r="G633" s="26">
        <v>99974.11</v>
      </c>
      <c r="H633" s="23" t="s">
        <v>127</v>
      </c>
      <c r="I633" s="2">
        <f t="shared" si="10"/>
        <v>145.78472476423954</v>
      </c>
      <c r="J633" s="2">
        <f t="shared" si="11"/>
        <v>72.892362382119771</v>
      </c>
      <c r="K633" s="15"/>
    </row>
    <row r="634" spans="1:11" ht="15.75" customHeight="1">
      <c r="A634" s="23" t="s">
        <v>182</v>
      </c>
      <c r="B634" s="25">
        <v>705</v>
      </c>
      <c r="C634" s="23" t="s">
        <v>186</v>
      </c>
      <c r="D634" s="26">
        <v>2.1</v>
      </c>
      <c r="E634" s="26">
        <v>297.80900000000003</v>
      </c>
      <c r="F634" s="26">
        <v>4036206</v>
      </c>
      <c r="G634" s="26">
        <v>99989.65</v>
      </c>
      <c r="H634" s="23" t="s">
        <v>108</v>
      </c>
      <c r="I634" s="2">
        <f t="shared" ref="I634:I833" si="12">EXP(-2.48+2.4835*LN(D634))</f>
        <v>0.52866590596391627</v>
      </c>
      <c r="J634" s="2">
        <f t="shared" si="11"/>
        <v>0.26433295298195814</v>
      </c>
      <c r="K634" s="15"/>
    </row>
    <row r="635" spans="1:11" ht="15.75" customHeight="1">
      <c r="A635" s="23" t="s">
        <v>182</v>
      </c>
      <c r="B635" s="25">
        <v>2</v>
      </c>
      <c r="C635" s="23" t="s">
        <v>187</v>
      </c>
      <c r="D635" s="26">
        <v>11.8</v>
      </c>
      <c r="E635" s="26">
        <v>297.95080000000002</v>
      </c>
      <c r="F635" s="26">
        <v>4036178</v>
      </c>
      <c r="G635" s="26">
        <v>100043.9</v>
      </c>
      <c r="H635" s="23" t="s">
        <v>108</v>
      </c>
      <c r="I635" s="2">
        <f t="shared" si="12"/>
        <v>38.456402091043195</v>
      </c>
      <c r="J635" s="2">
        <f t="shared" si="11"/>
        <v>19.228201045521597</v>
      </c>
      <c r="K635" s="15"/>
    </row>
    <row r="636" spans="1:11" ht="15.75" customHeight="1">
      <c r="A636" s="23" t="s">
        <v>182</v>
      </c>
      <c r="B636" s="25">
        <v>22</v>
      </c>
      <c r="C636" s="23" t="s">
        <v>187</v>
      </c>
      <c r="D636" s="26">
        <v>1.5</v>
      </c>
      <c r="E636" s="26">
        <v>298.16550000000001</v>
      </c>
      <c r="F636" s="26">
        <v>4036182</v>
      </c>
      <c r="G636" s="26">
        <v>100045.4</v>
      </c>
      <c r="H636" s="23" t="s">
        <v>108</v>
      </c>
      <c r="I636" s="2">
        <f t="shared" si="12"/>
        <v>0.22923046044127973</v>
      </c>
      <c r="J636" s="2">
        <f t="shared" si="11"/>
        <v>0.11461523022063987</v>
      </c>
      <c r="K636" s="15"/>
    </row>
    <row r="637" spans="1:11" ht="15.75" customHeight="1">
      <c r="A637" s="23" t="s">
        <v>182</v>
      </c>
      <c r="B637" s="25">
        <v>114</v>
      </c>
      <c r="C637" s="23" t="s">
        <v>187</v>
      </c>
      <c r="D637" s="26">
        <v>1.8</v>
      </c>
      <c r="E637" s="26">
        <v>298.56540000000001</v>
      </c>
      <c r="F637" s="26">
        <v>4036167</v>
      </c>
      <c r="G637" s="26">
        <v>100058.3</v>
      </c>
      <c r="H637" s="23" t="s">
        <v>108</v>
      </c>
      <c r="I637" s="2">
        <f t="shared" si="12"/>
        <v>0.36051135756613384</v>
      </c>
      <c r="J637" s="2">
        <f t="shared" si="11"/>
        <v>0.18025567878306692</v>
      </c>
      <c r="K637" s="15"/>
    </row>
    <row r="638" spans="1:11" ht="15.75" customHeight="1">
      <c r="A638" s="23" t="s">
        <v>182</v>
      </c>
      <c r="B638" s="25">
        <v>279</v>
      </c>
      <c r="C638" s="23" t="s">
        <v>187</v>
      </c>
      <c r="D638" s="26">
        <v>5.5</v>
      </c>
      <c r="E638" s="26">
        <v>298.05829999999997</v>
      </c>
      <c r="F638" s="26">
        <v>4036207</v>
      </c>
      <c r="G638" s="26">
        <v>100038.3</v>
      </c>
      <c r="H638" s="23" t="s">
        <v>108</v>
      </c>
      <c r="I638" s="2">
        <f t="shared" si="12"/>
        <v>5.7761760868373289</v>
      </c>
      <c r="J638" s="2">
        <f t="shared" si="11"/>
        <v>2.8880880434186644</v>
      </c>
      <c r="K638" s="15"/>
    </row>
    <row r="639" spans="1:11" ht="15.75" customHeight="1">
      <c r="A639" s="23" t="s">
        <v>182</v>
      </c>
      <c r="B639" s="25">
        <v>338</v>
      </c>
      <c r="C639" s="23" t="s">
        <v>187</v>
      </c>
      <c r="D639" s="26">
        <v>1.3</v>
      </c>
      <c r="E639" s="26">
        <v>298.02789999999999</v>
      </c>
      <c r="F639" s="26">
        <v>4036184</v>
      </c>
      <c r="G639" s="26">
        <v>100040.8</v>
      </c>
      <c r="H639" s="23" t="s">
        <v>108</v>
      </c>
      <c r="I639" s="2">
        <f t="shared" si="12"/>
        <v>0.16066748677644188</v>
      </c>
      <c r="J639" s="2">
        <f t="shared" si="11"/>
        <v>8.0333743388220941E-2</v>
      </c>
      <c r="K639" s="15"/>
    </row>
    <row r="640" spans="1:11" ht="15.75" customHeight="1">
      <c r="A640" s="23" t="s">
        <v>182</v>
      </c>
      <c r="B640" s="25">
        <v>339</v>
      </c>
      <c r="C640" s="23" t="s">
        <v>187</v>
      </c>
      <c r="D640" s="26">
        <v>1.3</v>
      </c>
      <c r="E640" s="26">
        <v>298.13200000000001</v>
      </c>
      <c r="F640" s="26">
        <v>4036184</v>
      </c>
      <c r="G640" s="26">
        <v>100043.5</v>
      </c>
      <c r="H640" s="23" t="s">
        <v>108</v>
      </c>
      <c r="I640" s="2">
        <f t="shared" si="12"/>
        <v>0.16066748677644188</v>
      </c>
      <c r="J640" s="2">
        <f t="shared" si="11"/>
        <v>8.0333743388220941E-2</v>
      </c>
      <c r="K640" s="15"/>
    </row>
    <row r="641" spans="1:11" ht="15.75" customHeight="1">
      <c r="A641" s="23" t="s">
        <v>182</v>
      </c>
      <c r="B641" s="25">
        <v>342</v>
      </c>
      <c r="C641" s="23" t="s">
        <v>187</v>
      </c>
      <c r="D641" s="26">
        <v>2</v>
      </c>
      <c r="E641" s="26">
        <v>298.04079999999999</v>
      </c>
      <c r="F641" s="26">
        <v>4036182</v>
      </c>
      <c r="G641" s="26">
        <v>100042.3</v>
      </c>
      <c r="H641" s="23" t="s">
        <v>108</v>
      </c>
      <c r="I641" s="2">
        <f t="shared" si="12"/>
        <v>0.46833614746453794</v>
      </c>
      <c r="J641" s="2">
        <f t="shared" si="11"/>
        <v>0.23416807373226897</v>
      </c>
      <c r="K641" s="15"/>
    </row>
    <row r="642" spans="1:11" ht="15.75" customHeight="1">
      <c r="A642" s="23" t="s">
        <v>182</v>
      </c>
      <c r="B642" s="25">
        <v>362</v>
      </c>
      <c r="C642" s="23" t="s">
        <v>187</v>
      </c>
      <c r="D642" s="26">
        <v>3.5</v>
      </c>
      <c r="E642" s="26">
        <v>296.51710000000003</v>
      </c>
      <c r="F642" s="26">
        <v>4036188</v>
      </c>
      <c r="G642" s="26">
        <v>100016.9</v>
      </c>
      <c r="H642" s="23" t="s">
        <v>108</v>
      </c>
      <c r="I642" s="2">
        <f t="shared" si="12"/>
        <v>1.8799343053306532</v>
      </c>
      <c r="J642" s="2">
        <f t="shared" si="11"/>
        <v>0.9399671526653266</v>
      </c>
      <c r="K642" s="15"/>
    </row>
    <row r="643" spans="1:11" ht="15.75" customHeight="1">
      <c r="A643" s="23" t="s">
        <v>182</v>
      </c>
      <c r="B643" s="25">
        <v>370</v>
      </c>
      <c r="C643" s="23" t="s">
        <v>187</v>
      </c>
      <c r="D643" s="26">
        <v>2.1</v>
      </c>
      <c r="E643" s="26">
        <v>297.26600000000002</v>
      </c>
      <c r="F643" s="26">
        <v>4036184</v>
      </c>
      <c r="G643" s="26">
        <v>100020.4</v>
      </c>
      <c r="H643" s="23" t="s">
        <v>108</v>
      </c>
      <c r="I643" s="2">
        <f t="shared" si="12"/>
        <v>0.52866590596391627</v>
      </c>
      <c r="J643" s="2">
        <f t="shared" si="11"/>
        <v>0.26433295298195814</v>
      </c>
      <c r="K643" s="15"/>
    </row>
    <row r="644" spans="1:11" ht="15.75" customHeight="1">
      <c r="A644" s="23" t="s">
        <v>182</v>
      </c>
      <c r="B644" s="25">
        <v>372</v>
      </c>
      <c r="C644" s="23" t="s">
        <v>187</v>
      </c>
      <c r="D644" s="26">
        <v>3.3</v>
      </c>
      <c r="E644" s="26">
        <v>297.1259</v>
      </c>
      <c r="F644" s="26">
        <v>4036188</v>
      </c>
      <c r="G644" s="26">
        <v>100022.9</v>
      </c>
      <c r="H644" s="23" t="s">
        <v>108</v>
      </c>
      <c r="I644" s="2">
        <f t="shared" si="12"/>
        <v>1.6243479122095537</v>
      </c>
      <c r="J644" s="2">
        <f t="shared" si="11"/>
        <v>0.81217395610477683</v>
      </c>
      <c r="K644" s="15"/>
    </row>
    <row r="645" spans="1:11" ht="15.75" customHeight="1">
      <c r="A645" s="23" t="s">
        <v>182</v>
      </c>
      <c r="B645" s="25">
        <v>384</v>
      </c>
      <c r="C645" s="23" t="s">
        <v>187</v>
      </c>
      <c r="D645" s="26">
        <v>4.2</v>
      </c>
      <c r="E645" s="26">
        <v>296.21629999999999</v>
      </c>
      <c r="F645" s="26">
        <v>4036197</v>
      </c>
      <c r="G645" s="26">
        <v>100020.1</v>
      </c>
      <c r="H645" s="23" t="s">
        <v>108</v>
      </c>
      <c r="I645" s="2">
        <f t="shared" si="12"/>
        <v>2.9565777045739154</v>
      </c>
      <c r="J645" s="2">
        <f t="shared" si="11"/>
        <v>1.4782888522869577</v>
      </c>
      <c r="K645" s="15"/>
    </row>
    <row r="646" spans="1:11" ht="15.75" customHeight="1">
      <c r="A646" s="23" t="s">
        <v>182</v>
      </c>
      <c r="B646" s="25">
        <v>388</v>
      </c>
      <c r="C646" s="23" t="s">
        <v>187</v>
      </c>
      <c r="D646" s="26">
        <v>2.9</v>
      </c>
      <c r="E646" s="26">
        <v>295.69729999999998</v>
      </c>
      <c r="F646" s="26">
        <v>4036199</v>
      </c>
      <c r="G646" s="26">
        <v>100017.2</v>
      </c>
      <c r="H646" s="23" t="s">
        <v>108</v>
      </c>
      <c r="I646" s="2">
        <f t="shared" si="12"/>
        <v>1.1784607235200613</v>
      </c>
      <c r="J646" s="2">
        <f t="shared" si="11"/>
        <v>0.58923036176003063</v>
      </c>
      <c r="K646" s="15"/>
    </row>
    <row r="647" spans="1:11" ht="15.75" customHeight="1">
      <c r="A647" s="23" t="s">
        <v>182</v>
      </c>
      <c r="B647" s="25">
        <v>399</v>
      </c>
      <c r="C647" s="23" t="s">
        <v>187</v>
      </c>
      <c r="D647" s="26">
        <v>1.4</v>
      </c>
      <c r="E647" s="26">
        <v>296.18950000000001</v>
      </c>
      <c r="F647" s="26">
        <v>4036214</v>
      </c>
      <c r="G647" s="26">
        <v>100022.39999999999</v>
      </c>
      <c r="H647" s="23" t="s">
        <v>108</v>
      </c>
      <c r="I647" s="2">
        <f t="shared" si="12"/>
        <v>0.19313396719097797</v>
      </c>
      <c r="J647" s="2">
        <f t="shared" si="11"/>
        <v>9.6566983595488987E-2</v>
      </c>
      <c r="K647" s="15"/>
    </row>
    <row r="648" spans="1:11" ht="15.75" customHeight="1">
      <c r="A648" s="23" t="s">
        <v>182</v>
      </c>
      <c r="B648" s="25">
        <v>402</v>
      </c>
      <c r="C648" s="23" t="s">
        <v>187</v>
      </c>
      <c r="D648" s="26">
        <v>2.4</v>
      </c>
      <c r="E648" s="26">
        <v>297.81659999999999</v>
      </c>
      <c r="F648" s="26">
        <v>4036191</v>
      </c>
      <c r="G648" s="26">
        <v>100033.1</v>
      </c>
      <c r="H648" s="23" t="s">
        <v>108</v>
      </c>
      <c r="I648" s="2">
        <f t="shared" si="12"/>
        <v>0.73655351036117722</v>
      </c>
      <c r="J648" s="2">
        <f t="shared" si="11"/>
        <v>0.36827675518058861</v>
      </c>
      <c r="K648" s="15"/>
    </row>
    <row r="649" spans="1:11" ht="15.75" customHeight="1">
      <c r="A649" s="23" t="s">
        <v>182</v>
      </c>
      <c r="B649" s="25">
        <v>418</v>
      </c>
      <c r="C649" s="23" t="s">
        <v>187</v>
      </c>
      <c r="D649" s="26">
        <v>3.2</v>
      </c>
      <c r="E649" s="26">
        <v>298.02100000000002</v>
      </c>
      <c r="F649" s="26">
        <v>4036178</v>
      </c>
      <c r="G649" s="26">
        <v>100028.1</v>
      </c>
      <c r="H649" s="23" t="s">
        <v>108</v>
      </c>
      <c r="I649" s="2">
        <f t="shared" si="12"/>
        <v>1.5048376763715487</v>
      </c>
      <c r="J649" s="2">
        <f t="shared" si="11"/>
        <v>0.75241883818577437</v>
      </c>
      <c r="K649" s="15"/>
    </row>
    <row r="650" spans="1:11" ht="15.75" customHeight="1">
      <c r="A650" s="23" t="s">
        <v>182</v>
      </c>
      <c r="B650" s="25">
        <v>422</v>
      </c>
      <c r="C650" s="23" t="s">
        <v>187</v>
      </c>
      <c r="D650" s="26">
        <v>1</v>
      </c>
      <c r="E650" s="26">
        <v>297.90780000000001</v>
      </c>
      <c r="F650" s="26">
        <v>4036180</v>
      </c>
      <c r="G650" s="26">
        <v>100029.7</v>
      </c>
      <c r="H650" s="23" t="s">
        <v>108</v>
      </c>
      <c r="I650" s="2">
        <f t="shared" si="12"/>
        <v>8.3743225592195963E-2</v>
      </c>
      <c r="J650" s="2">
        <f t="shared" si="11"/>
        <v>4.1871612796097982E-2</v>
      </c>
      <c r="K650" s="15"/>
    </row>
    <row r="651" spans="1:11" ht="15.75" customHeight="1">
      <c r="A651" s="23" t="s">
        <v>182</v>
      </c>
      <c r="B651" s="25">
        <v>429</v>
      </c>
      <c r="C651" s="23" t="s">
        <v>187</v>
      </c>
      <c r="D651" s="26">
        <v>1.4</v>
      </c>
      <c r="E651" s="26">
        <v>295.61689999999999</v>
      </c>
      <c r="F651" s="26">
        <v>4036191</v>
      </c>
      <c r="G651" s="26">
        <v>100004.9</v>
      </c>
      <c r="H651" s="23" t="s">
        <v>108</v>
      </c>
      <c r="I651" s="2">
        <f t="shared" si="12"/>
        <v>0.19313396719097797</v>
      </c>
      <c r="J651" s="2">
        <f t="shared" si="11"/>
        <v>9.6566983595488987E-2</v>
      </c>
      <c r="K651" s="15"/>
    </row>
    <row r="652" spans="1:11" ht="15.75" customHeight="1">
      <c r="A652" s="23" t="s">
        <v>182</v>
      </c>
      <c r="B652" s="25">
        <v>436</v>
      </c>
      <c r="C652" s="23" t="s">
        <v>187</v>
      </c>
      <c r="D652" s="26">
        <v>1.2</v>
      </c>
      <c r="E652" s="26">
        <v>295.97250000000003</v>
      </c>
      <c r="F652" s="26">
        <v>4036189</v>
      </c>
      <c r="G652" s="26">
        <v>100008.6</v>
      </c>
      <c r="H652" s="23" t="s">
        <v>108</v>
      </c>
      <c r="I652" s="2">
        <f t="shared" si="12"/>
        <v>0.1317031946238367</v>
      </c>
      <c r="J652" s="2">
        <f t="shared" si="11"/>
        <v>6.585159731191835E-2</v>
      </c>
      <c r="K652" s="15"/>
    </row>
    <row r="653" spans="1:11" ht="15.75" customHeight="1">
      <c r="A653" s="23" t="s">
        <v>182</v>
      </c>
      <c r="B653" s="25">
        <v>447</v>
      </c>
      <c r="C653" s="23" t="s">
        <v>187</v>
      </c>
      <c r="D653" s="26">
        <v>3.2</v>
      </c>
      <c r="E653" s="26">
        <v>295.52929999999998</v>
      </c>
      <c r="F653" s="26">
        <v>4036200</v>
      </c>
      <c r="G653" s="26">
        <v>100015.7</v>
      </c>
      <c r="H653" s="23" t="s">
        <v>108</v>
      </c>
      <c r="I653" s="2">
        <f t="shared" si="12"/>
        <v>1.5048376763715487</v>
      </c>
      <c r="J653" s="2">
        <f t="shared" si="11"/>
        <v>0.75241883818577437</v>
      </c>
      <c r="K653" s="15"/>
    </row>
    <row r="654" spans="1:11" ht="15.75" customHeight="1">
      <c r="A654" s="23" t="s">
        <v>182</v>
      </c>
      <c r="B654" s="25">
        <v>450</v>
      </c>
      <c r="C654" s="23" t="s">
        <v>187</v>
      </c>
      <c r="D654" s="26">
        <v>3.1</v>
      </c>
      <c r="E654" s="26">
        <v>294.49400000000003</v>
      </c>
      <c r="F654" s="26">
        <v>4036212</v>
      </c>
      <c r="G654" s="26">
        <v>100011.5</v>
      </c>
      <c r="H654" s="23" t="s">
        <v>108</v>
      </c>
      <c r="I654" s="2">
        <f t="shared" si="12"/>
        <v>1.3907416192473743</v>
      </c>
      <c r="J654" s="2">
        <f t="shared" si="11"/>
        <v>0.69537080962368714</v>
      </c>
      <c r="K654" s="15"/>
    </row>
    <row r="655" spans="1:11" ht="15.75" customHeight="1">
      <c r="A655" s="23" t="s">
        <v>182</v>
      </c>
      <c r="B655" s="25">
        <v>468</v>
      </c>
      <c r="C655" s="23" t="s">
        <v>187</v>
      </c>
      <c r="D655" s="26">
        <v>14</v>
      </c>
      <c r="E655" s="26">
        <v>294.988</v>
      </c>
      <c r="F655" s="26">
        <v>4036215</v>
      </c>
      <c r="G655" s="26">
        <v>100015.1</v>
      </c>
      <c r="H655" s="23" t="s">
        <v>108</v>
      </c>
      <c r="I655" s="2">
        <f t="shared" si="12"/>
        <v>58.797473018162101</v>
      </c>
      <c r="J655" s="2">
        <f t="shared" si="11"/>
        <v>29.398736509081051</v>
      </c>
      <c r="K655" s="15"/>
    </row>
    <row r="656" spans="1:11" ht="15.75" customHeight="1">
      <c r="A656" s="23" t="s">
        <v>182</v>
      </c>
      <c r="B656" s="25">
        <v>473</v>
      </c>
      <c r="C656" s="23" t="s">
        <v>187</v>
      </c>
      <c r="D656" s="26">
        <v>1.2</v>
      </c>
      <c r="E656" s="26">
        <v>295.55880000000002</v>
      </c>
      <c r="F656" s="26">
        <v>4036218</v>
      </c>
      <c r="G656" s="26">
        <v>100016.1</v>
      </c>
      <c r="H656" s="23" t="s">
        <v>108</v>
      </c>
      <c r="I656" s="2">
        <f t="shared" si="12"/>
        <v>0.1317031946238367</v>
      </c>
      <c r="J656" s="2">
        <f t="shared" si="11"/>
        <v>6.585159731191835E-2</v>
      </c>
      <c r="K656" s="15"/>
    </row>
    <row r="657" spans="1:11" ht="15.75" customHeight="1">
      <c r="A657" s="23" t="s">
        <v>182</v>
      </c>
      <c r="B657" s="25">
        <v>562</v>
      </c>
      <c r="C657" s="23" t="s">
        <v>187</v>
      </c>
      <c r="D657" s="26">
        <v>2.4</v>
      </c>
      <c r="E657" s="26">
        <v>296.59629999999999</v>
      </c>
      <c r="F657" s="26">
        <v>4036242</v>
      </c>
      <c r="G657" s="26">
        <v>99998.35</v>
      </c>
      <c r="H657" s="23" t="s">
        <v>108</v>
      </c>
      <c r="I657" s="2">
        <f t="shared" si="12"/>
        <v>0.73655351036117722</v>
      </c>
      <c r="J657" s="2">
        <f t="shared" si="11"/>
        <v>0.36827675518058861</v>
      </c>
      <c r="K657" s="15"/>
    </row>
    <row r="658" spans="1:11" ht="15.75" customHeight="1">
      <c r="A658" s="23" t="s">
        <v>182</v>
      </c>
      <c r="B658" s="25">
        <v>566</v>
      </c>
      <c r="C658" s="23" t="s">
        <v>187</v>
      </c>
      <c r="D658" s="26">
        <v>5.9</v>
      </c>
      <c r="E658" s="26">
        <v>296.60739999999998</v>
      </c>
      <c r="F658" s="26">
        <v>4036239</v>
      </c>
      <c r="G658" s="26">
        <v>99999.59</v>
      </c>
      <c r="H658" s="23" t="s">
        <v>108</v>
      </c>
      <c r="I658" s="2">
        <f t="shared" si="12"/>
        <v>6.8763924655597419</v>
      </c>
      <c r="J658" s="2">
        <f t="shared" si="11"/>
        <v>3.438196232779871</v>
      </c>
      <c r="K658" s="15"/>
    </row>
    <row r="659" spans="1:11" ht="15.75" customHeight="1">
      <c r="A659" s="23" t="s">
        <v>182</v>
      </c>
      <c r="B659" s="25">
        <v>567</v>
      </c>
      <c r="C659" s="23" t="s">
        <v>187</v>
      </c>
      <c r="D659" s="26">
        <v>8.6</v>
      </c>
      <c r="E659" s="26">
        <v>296.72210000000001</v>
      </c>
      <c r="F659" s="26">
        <v>4036234</v>
      </c>
      <c r="G659" s="26">
        <v>99996.03</v>
      </c>
      <c r="H659" s="23" t="s">
        <v>108</v>
      </c>
      <c r="I659" s="2">
        <f t="shared" si="12"/>
        <v>17.529784958385108</v>
      </c>
      <c r="J659" s="2">
        <f t="shared" si="11"/>
        <v>8.7648924791925538</v>
      </c>
      <c r="K659" s="15"/>
    </row>
    <row r="660" spans="1:11" ht="15.75" customHeight="1">
      <c r="A660" s="23" t="s">
        <v>182</v>
      </c>
      <c r="B660" s="25">
        <v>571</v>
      </c>
      <c r="C660" s="23" t="s">
        <v>187</v>
      </c>
      <c r="D660" s="26">
        <v>2.9</v>
      </c>
      <c r="E660" s="26">
        <v>296.26710000000003</v>
      </c>
      <c r="F660" s="26">
        <v>4036232</v>
      </c>
      <c r="G660" s="26">
        <v>100001.3</v>
      </c>
      <c r="H660" s="23" t="s">
        <v>108</v>
      </c>
      <c r="I660" s="2">
        <f t="shared" si="12"/>
        <v>1.1784607235200613</v>
      </c>
      <c r="J660" s="2">
        <f t="shared" si="11"/>
        <v>0.58923036176003063</v>
      </c>
      <c r="K660" s="15"/>
    </row>
    <row r="661" spans="1:11" ht="15.75" customHeight="1">
      <c r="A661" s="23" t="s">
        <v>182</v>
      </c>
      <c r="B661" s="25">
        <v>572</v>
      </c>
      <c r="C661" s="23" t="s">
        <v>187</v>
      </c>
      <c r="D661" s="26">
        <v>4.8</v>
      </c>
      <c r="E661" s="26">
        <v>296.07319999999999</v>
      </c>
      <c r="F661" s="26">
        <v>4036231</v>
      </c>
      <c r="G661" s="26">
        <v>100003.6</v>
      </c>
      <c r="H661" s="23" t="s">
        <v>108</v>
      </c>
      <c r="I661" s="2">
        <f t="shared" si="12"/>
        <v>4.119194490117442</v>
      </c>
      <c r="J661" s="2">
        <f t="shared" si="11"/>
        <v>2.059597245058721</v>
      </c>
      <c r="K661" s="15"/>
    </row>
    <row r="662" spans="1:11" ht="15.75" customHeight="1">
      <c r="A662" s="23" t="s">
        <v>182</v>
      </c>
      <c r="B662" s="25">
        <v>573</v>
      </c>
      <c r="C662" s="23" t="s">
        <v>187</v>
      </c>
      <c r="D662" s="26">
        <v>2.1</v>
      </c>
      <c r="E662" s="26">
        <v>296.10719999999998</v>
      </c>
      <c r="F662" s="26">
        <v>4036230</v>
      </c>
      <c r="G662" s="26">
        <v>100003.3</v>
      </c>
      <c r="H662" s="23" t="s">
        <v>108</v>
      </c>
      <c r="I662" s="2">
        <f t="shared" si="12"/>
        <v>0.52866590596391627</v>
      </c>
      <c r="J662" s="2">
        <f t="shared" si="11"/>
        <v>0.26433295298195814</v>
      </c>
      <c r="K662" s="15"/>
    </row>
    <row r="663" spans="1:11" ht="15.75" customHeight="1">
      <c r="A663" s="23" t="s">
        <v>182</v>
      </c>
      <c r="B663" s="25">
        <v>575</v>
      </c>
      <c r="C663" s="23" t="s">
        <v>187</v>
      </c>
      <c r="D663" s="26">
        <v>14.4</v>
      </c>
      <c r="E663" s="26">
        <v>296.23950000000002</v>
      </c>
      <c r="F663" s="26">
        <v>4036228</v>
      </c>
      <c r="G663" s="26">
        <v>100001.1</v>
      </c>
      <c r="H663" s="23" t="s">
        <v>108</v>
      </c>
      <c r="I663" s="2">
        <f t="shared" si="12"/>
        <v>63.058398102712722</v>
      </c>
      <c r="J663" s="2">
        <f t="shared" si="11"/>
        <v>31.529199051356361</v>
      </c>
      <c r="K663" s="15"/>
    </row>
    <row r="664" spans="1:11" ht="15.75" customHeight="1">
      <c r="A664" s="23" t="s">
        <v>182</v>
      </c>
      <c r="B664" s="25">
        <v>575.1</v>
      </c>
      <c r="C664" s="23" t="s">
        <v>187</v>
      </c>
      <c r="D664" s="26">
        <v>1.8</v>
      </c>
      <c r="E664" s="26">
        <v>296.23950000000002</v>
      </c>
      <c r="F664" s="26">
        <v>4036228</v>
      </c>
      <c r="G664" s="26">
        <v>100001.1</v>
      </c>
      <c r="H664" s="23" t="s">
        <v>108</v>
      </c>
      <c r="I664" s="2">
        <f t="shared" si="12"/>
        <v>0.36051135756613384</v>
      </c>
      <c r="J664" s="2">
        <f t="shared" si="11"/>
        <v>0.18025567878306692</v>
      </c>
      <c r="K664" s="15"/>
    </row>
    <row r="665" spans="1:11" ht="15.75" customHeight="1">
      <c r="A665" s="23" t="s">
        <v>182</v>
      </c>
      <c r="B665" s="25">
        <v>576</v>
      </c>
      <c r="C665" s="23" t="s">
        <v>187</v>
      </c>
      <c r="D665" s="26">
        <v>2</v>
      </c>
      <c r="E665" s="26">
        <v>296.64609999999999</v>
      </c>
      <c r="F665" s="26">
        <v>4036229</v>
      </c>
      <c r="G665" s="26">
        <v>99996.66</v>
      </c>
      <c r="H665" s="23" t="s">
        <v>108</v>
      </c>
      <c r="I665" s="2">
        <f t="shared" si="12"/>
        <v>0.46833614746453794</v>
      </c>
      <c r="J665" s="2">
        <f t="shared" si="11"/>
        <v>0.23416807373226897</v>
      </c>
      <c r="K665" s="15"/>
    </row>
    <row r="666" spans="1:11" ht="15.75" customHeight="1">
      <c r="A666" s="23" t="s">
        <v>182</v>
      </c>
      <c r="B666" s="25">
        <v>579</v>
      </c>
      <c r="C666" s="23" t="s">
        <v>187</v>
      </c>
      <c r="D666" s="26">
        <v>2.7</v>
      </c>
      <c r="E666" s="26">
        <v>296.64510000000001</v>
      </c>
      <c r="F666" s="26">
        <v>4036227</v>
      </c>
      <c r="G666" s="26">
        <v>99996.58</v>
      </c>
      <c r="H666" s="23" t="s">
        <v>108</v>
      </c>
      <c r="I666" s="2">
        <f t="shared" si="12"/>
        <v>0.98682829452531784</v>
      </c>
      <c r="J666" s="2">
        <f t="shared" si="11"/>
        <v>0.49341414726265892</v>
      </c>
      <c r="K666" s="15"/>
    </row>
    <row r="667" spans="1:11" ht="15.75" customHeight="1">
      <c r="A667" s="23" t="s">
        <v>182</v>
      </c>
      <c r="B667" s="25">
        <v>580</v>
      </c>
      <c r="C667" s="23" t="s">
        <v>187</v>
      </c>
      <c r="D667" s="26">
        <v>2.1</v>
      </c>
      <c r="E667" s="26">
        <v>296.59309999999999</v>
      </c>
      <c r="F667" s="26">
        <v>4036226</v>
      </c>
      <c r="G667" s="26">
        <v>99997.05</v>
      </c>
      <c r="H667" s="23" t="s">
        <v>108</v>
      </c>
      <c r="I667" s="2">
        <f t="shared" si="12"/>
        <v>0.52866590596391627</v>
      </c>
      <c r="J667" s="2">
        <f t="shared" si="11"/>
        <v>0.26433295298195814</v>
      </c>
      <c r="K667" s="15"/>
    </row>
    <row r="668" spans="1:11" ht="15.75" customHeight="1">
      <c r="A668" s="23" t="s">
        <v>182</v>
      </c>
      <c r="B668" s="25">
        <v>581</v>
      </c>
      <c r="C668" s="23" t="s">
        <v>187</v>
      </c>
      <c r="D668" s="26">
        <v>1.5</v>
      </c>
      <c r="E668" s="26">
        <v>296.6327</v>
      </c>
      <c r="F668" s="26">
        <v>4036227</v>
      </c>
      <c r="G668" s="26">
        <v>99996.72</v>
      </c>
      <c r="H668" s="23" t="s">
        <v>108</v>
      </c>
      <c r="I668" s="2">
        <f t="shared" si="12"/>
        <v>0.22923046044127973</v>
      </c>
      <c r="J668" s="2">
        <f t="shared" si="11"/>
        <v>0.11461523022063987</v>
      </c>
      <c r="K668" s="15"/>
    </row>
    <row r="669" spans="1:11" ht="15.75" customHeight="1">
      <c r="A669" s="23" t="s">
        <v>182</v>
      </c>
      <c r="B669" s="25">
        <v>584</v>
      </c>
      <c r="C669" s="23" t="s">
        <v>187</v>
      </c>
      <c r="D669" s="26">
        <v>2.1</v>
      </c>
      <c r="E669" s="26">
        <v>295.94170000000003</v>
      </c>
      <c r="F669" s="26">
        <v>4036223</v>
      </c>
      <c r="G669" s="26">
        <v>100002.7</v>
      </c>
      <c r="H669" s="23" t="s">
        <v>108</v>
      </c>
      <c r="I669" s="2">
        <f t="shared" si="12"/>
        <v>0.52866590596391627</v>
      </c>
      <c r="J669" s="2">
        <f t="shared" si="11"/>
        <v>0.26433295298195814</v>
      </c>
      <c r="K669" s="15"/>
    </row>
    <row r="670" spans="1:11" ht="15.75" customHeight="1">
      <c r="A670" s="23" t="s">
        <v>182</v>
      </c>
      <c r="B670" s="25">
        <v>586</v>
      </c>
      <c r="C670" s="23" t="s">
        <v>187</v>
      </c>
      <c r="D670" s="26">
        <v>3</v>
      </c>
      <c r="E670" s="26">
        <v>296.3143</v>
      </c>
      <c r="F670" s="26">
        <v>4036224</v>
      </c>
      <c r="G670" s="26">
        <v>99998.98</v>
      </c>
      <c r="H670" s="23" t="s">
        <v>108</v>
      </c>
      <c r="I670" s="2">
        <f t="shared" si="12"/>
        <v>1.2819772580457631</v>
      </c>
      <c r="J670" s="2">
        <f t="shared" si="11"/>
        <v>0.64098862902288156</v>
      </c>
      <c r="K670" s="15"/>
    </row>
    <row r="671" spans="1:11" ht="15.75" customHeight="1">
      <c r="A671" s="23" t="s">
        <v>182</v>
      </c>
      <c r="B671" s="25">
        <v>587</v>
      </c>
      <c r="C671" s="23" t="s">
        <v>187</v>
      </c>
      <c r="D671" s="26">
        <v>5.2</v>
      </c>
      <c r="E671" s="26">
        <v>296.45069999999998</v>
      </c>
      <c r="F671" s="26">
        <v>4036224</v>
      </c>
      <c r="G671" s="26">
        <v>99997.9</v>
      </c>
      <c r="H671" s="23" t="s">
        <v>108</v>
      </c>
      <c r="I671" s="2">
        <f t="shared" si="12"/>
        <v>5.0250916704092941</v>
      </c>
      <c r="J671" s="2">
        <f t="shared" si="11"/>
        <v>2.512545835204647</v>
      </c>
      <c r="K671" s="15"/>
    </row>
    <row r="672" spans="1:11" ht="15.75" customHeight="1">
      <c r="A672" s="23" t="s">
        <v>182</v>
      </c>
      <c r="B672" s="25">
        <v>589</v>
      </c>
      <c r="C672" s="23" t="s">
        <v>187</v>
      </c>
      <c r="D672" s="26">
        <v>13.1</v>
      </c>
      <c r="E672" s="26">
        <v>296.34219999999999</v>
      </c>
      <c r="F672" s="26">
        <v>4036220</v>
      </c>
      <c r="G672" s="26">
        <v>99997.73</v>
      </c>
      <c r="H672" s="23" t="s">
        <v>108</v>
      </c>
      <c r="I672" s="2">
        <f t="shared" si="12"/>
        <v>49.853189371000838</v>
      </c>
      <c r="J672" s="2">
        <f t="shared" si="11"/>
        <v>24.926594685500419</v>
      </c>
      <c r="K672" s="15"/>
    </row>
    <row r="673" spans="1:11" ht="15.75" customHeight="1">
      <c r="A673" s="23" t="s">
        <v>182</v>
      </c>
      <c r="B673" s="25">
        <v>590</v>
      </c>
      <c r="C673" s="23" t="s">
        <v>187</v>
      </c>
      <c r="D673" s="26">
        <v>16.600000000000001</v>
      </c>
      <c r="E673" s="26">
        <v>296.55380000000002</v>
      </c>
      <c r="F673" s="26">
        <v>4036219</v>
      </c>
      <c r="G673" s="26">
        <v>99996.51</v>
      </c>
      <c r="H673" s="23" t="s">
        <v>108</v>
      </c>
      <c r="I673" s="2">
        <f t="shared" si="12"/>
        <v>89.761090784363589</v>
      </c>
      <c r="J673" s="2">
        <f t="shared" si="11"/>
        <v>44.880545392181794</v>
      </c>
      <c r="K673" s="15"/>
    </row>
    <row r="674" spans="1:11" ht="15.75" customHeight="1">
      <c r="A674" s="23" t="s">
        <v>182</v>
      </c>
      <c r="B674" s="25">
        <v>591</v>
      </c>
      <c r="C674" s="23" t="s">
        <v>187</v>
      </c>
      <c r="D674" s="26">
        <v>9.9</v>
      </c>
      <c r="E674" s="26">
        <v>296.2715</v>
      </c>
      <c r="F674" s="26">
        <v>4036219</v>
      </c>
      <c r="G674" s="26">
        <v>99997.92</v>
      </c>
      <c r="H674" s="23" t="s">
        <v>108</v>
      </c>
      <c r="I674" s="2">
        <f t="shared" si="12"/>
        <v>24.866215361076577</v>
      </c>
      <c r="J674" s="2">
        <f t="shared" si="11"/>
        <v>12.433107680538289</v>
      </c>
      <c r="K674" s="15"/>
    </row>
    <row r="675" spans="1:11" ht="15.75" customHeight="1">
      <c r="A675" s="23" t="s">
        <v>182</v>
      </c>
      <c r="B675" s="25">
        <v>592</v>
      </c>
      <c r="C675" s="23" t="s">
        <v>187</v>
      </c>
      <c r="D675" s="26">
        <v>1.4</v>
      </c>
      <c r="E675" s="26">
        <v>295.90539999999999</v>
      </c>
      <c r="F675" s="26">
        <v>4036217</v>
      </c>
      <c r="G675" s="26">
        <v>99999.99</v>
      </c>
      <c r="H675" s="23" t="s">
        <v>108</v>
      </c>
      <c r="I675" s="2">
        <f t="shared" si="12"/>
        <v>0.19313396719097797</v>
      </c>
      <c r="J675" s="2">
        <f t="shared" si="11"/>
        <v>9.6566983595488987E-2</v>
      </c>
      <c r="K675" s="15"/>
    </row>
    <row r="676" spans="1:11" ht="15.75" customHeight="1">
      <c r="A676" s="23" t="s">
        <v>182</v>
      </c>
      <c r="B676" s="25">
        <v>594</v>
      </c>
      <c r="C676" s="23" t="s">
        <v>187</v>
      </c>
      <c r="D676" s="26">
        <v>12.4</v>
      </c>
      <c r="E676" s="26">
        <v>296.47219999999999</v>
      </c>
      <c r="F676" s="26">
        <v>4036217</v>
      </c>
      <c r="G676" s="26">
        <v>99996.28</v>
      </c>
      <c r="H676" s="23" t="s">
        <v>108</v>
      </c>
      <c r="I676" s="2">
        <f t="shared" si="12"/>
        <v>43.497314029039984</v>
      </c>
      <c r="J676" s="2">
        <f t="shared" si="11"/>
        <v>21.748657014519992</v>
      </c>
      <c r="K676" s="15"/>
    </row>
    <row r="677" spans="1:11" ht="15.75" customHeight="1">
      <c r="A677" s="23" t="s">
        <v>182</v>
      </c>
      <c r="B677" s="25">
        <v>597</v>
      </c>
      <c r="C677" s="23" t="s">
        <v>187</v>
      </c>
      <c r="D677" s="26">
        <v>11</v>
      </c>
      <c r="E677" s="26">
        <v>297.12619999999998</v>
      </c>
      <c r="F677" s="26">
        <v>4036220</v>
      </c>
      <c r="G677" s="26">
        <v>99991.81</v>
      </c>
      <c r="H677" s="23" t="s">
        <v>108</v>
      </c>
      <c r="I677" s="2">
        <f t="shared" si="12"/>
        <v>32.3034136368194</v>
      </c>
      <c r="J677" s="2">
        <f t="shared" si="11"/>
        <v>16.1517068184097</v>
      </c>
      <c r="K677" s="15"/>
    </row>
    <row r="678" spans="1:11" ht="15.75" customHeight="1">
      <c r="A678" s="23" t="s">
        <v>182</v>
      </c>
      <c r="B678" s="25">
        <v>597.1</v>
      </c>
      <c r="C678" s="23" t="s">
        <v>187</v>
      </c>
      <c r="D678" s="26">
        <v>11.4</v>
      </c>
      <c r="E678" s="26">
        <v>297.12619999999998</v>
      </c>
      <c r="F678" s="26">
        <v>4036220</v>
      </c>
      <c r="G678" s="26">
        <v>99991.81</v>
      </c>
      <c r="H678" s="23" t="s">
        <v>108</v>
      </c>
      <c r="I678" s="2">
        <f t="shared" si="12"/>
        <v>35.299851888491844</v>
      </c>
      <c r="J678" s="2">
        <f t="shared" si="11"/>
        <v>17.649925944245922</v>
      </c>
      <c r="K678" s="15"/>
    </row>
    <row r="679" spans="1:11" ht="15.75" customHeight="1">
      <c r="A679" s="23" t="s">
        <v>182</v>
      </c>
      <c r="B679" s="25">
        <v>607</v>
      </c>
      <c r="C679" s="23" t="s">
        <v>187</v>
      </c>
      <c r="D679" s="26">
        <v>3</v>
      </c>
      <c r="E679" s="26">
        <v>296.55169999999998</v>
      </c>
      <c r="F679" s="26">
        <v>4036272</v>
      </c>
      <c r="G679" s="26">
        <v>100027</v>
      </c>
      <c r="H679" s="23" t="s">
        <v>108</v>
      </c>
      <c r="I679" s="2">
        <f t="shared" si="12"/>
        <v>1.2819772580457631</v>
      </c>
      <c r="J679" s="2">
        <f t="shared" si="11"/>
        <v>0.64098862902288156</v>
      </c>
      <c r="K679" s="15"/>
    </row>
    <row r="680" spans="1:11" ht="15.75" customHeight="1">
      <c r="A680" s="23" t="s">
        <v>182</v>
      </c>
      <c r="B680" s="25">
        <v>608</v>
      </c>
      <c r="C680" s="23" t="s">
        <v>187</v>
      </c>
      <c r="D680" s="26">
        <v>3.5</v>
      </c>
      <c r="E680" s="26">
        <v>296.49650000000003</v>
      </c>
      <c r="F680" s="26">
        <v>4036277</v>
      </c>
      <c r="G680" s="26">
        <v>100028.7</v>
      </c>
      <c r="H680" s="23" t="s">
        <v>108</v>
      </c>
      <c r="I680" s="2">
        <f t="shared" si="12"/>
        <v>1.8799343053306532</v>
      </c>
      <c r="J680" s="2">
        <f t="shared" si="11"/>
        <v>0.9399671526653266</v>
      </c>
      <c r="K680" s="15"/>
    </row>
    <row r="681" spans="1:11" ht="15.75" customHeight="1">
      <c r="A681" s="23" t="s">
        <v>182</v>
      </c>
      <c r="B681" s="25">
        <v>610</v>
      </c>
      <c r="C681" s="23" t="s">
        <v>187</v>
      </c>
      <c r="D681" s="26">
        <v>1.4</v>
      </c>
      <c r="E681" s="26">
        <v>295.90519999999998</v>
      </c>
      <c r="F681" s="26">
        <v>4036265</v>
      </c>
      <c r="G681" s="26">
        <v>100018.6</v>
      </c>
      <c r="H681" s="23" t="s">
        <v>108</v>
      </c>
      <c r="I681" s="2">
        <f t="shared" si="12"/>
        <v>0.19313396719097797</v>
      </c>
      <c r="J681" s="2">
        <f t="shared" si="11"/>
        <v>9.6566983595488987E-2</v>
      </c>
      <c r="K681" s="15"/>
    </row>
    <row r="682" spans="1:11" ht="15.75" customHeight="1">
      <c r="A682" s="23" t="s">
        <v>182</v>
      </c>
      <c r="B682" s="25">
        <v>633</v>
      </c>
      <c r="C682" s="23" t="s">
        <v>187</v>
      </c>
      <c r="D682" s="26">
        <v>14.1</v>
      </c>
      <c r="E682" s="26">
        <v>295.84289999999999</v>
      </c>
      <c r="F682" s="26">
        <v>4036222</v>
      </c>
      <c r="G682" s="26">
        <v>100003.5</v>
      </c>
      <c r="H682" s="23" t="s">
        <v>108</v>
      </c>
      <c r="I682" s="2">
        <f t="shared" si="12"/>
        <v>59.846030718002417</v>
      </c>
      <c r="J682" s="2">
        <f t="shared" si="11"/>
        <v>29.923015359001209</v>
      </c>
      <c r="K682" s="15"/>
    </row>
    <row r="683" spans="1:11" ht="15.75" customHeight="1">
      <c r="A683" s="23" t="s">
        <v>182</v>
      </c>
      <c r="B683" s="25">
        <v>642</v>
      </c>
      <c r="C683" s="23" t="s">
        <v>187</v>
      </c>
      <c r="D683" s="26">
        <v>1.9</v>
      </c>
      <c r="E683" s="26">
        <v>295.46249999999998</v>
      </c>
      <c r="F683" s="26">
        <v>4036215</v>
      </c>
      <c r="G683" s="26">
        <v>100003.5</v>
      </c>
      <c r="H683" s="23" t="s">
        <v>108</v>
      </c>
      <c r="I683" s="2">
        <f t="shared" si="12"/>
        <v>0.41231985914624436</v>
      </c>
      <c r="J683" s="2">
        <f t="shared" si="11"/>
        <v>0.20615992957312218</v>
      </c>
      <c r="K683" s="15"/>
    </row>
    <row r="684" spans="1:11" ht="15.75" customHeight="1">
      <c r="A684" s="23" t="s">
        <v>182</v>
      </c>
      <c r="B684" s="25">
        <v>643</v>
      </c>
      <c r="C684" s="23" t="s">
        <v>187</v>
      </c>
      <c r="D684" s="26">
        <v>3.2</v>
      </c>
      <c r="E684" s="26">
        <v>295.27789999999999</v>
      </c>
      <c r="F684" s="26">
        <v>4036212</v>
      </c>
      <c r="G684" s="26">
        <v>100003.9</v>
      </c>
      <c r="H684" s="23" t="s">
        <v>108</v>
      </c>
      <c r="I684" s="2">
        <f t="shared" si="12"/>
        <v>1.5048376763715487</v>
      </c>
      <c r="J684" s="2">
        <f t="shared" si="11"/>
        <v>0.75241883818577437</v>
      </c>
      <c r="K684" s="15"/>
    </row>
    <row r="685" spans="1:11" ht="15.75" customHeight="1">
      <c r="A685" s="23" t="s">
        <v>182</v>
      </c>
      <c r="B685" s="25">
        <v>650</v>
      </c>
      <c r="C685" s="23" t="s">
        <v>187</v>
      </c>
      <c r="D685" s="26">
        <v>2.9</v>
      </c>
      <c r="E685" s="26">
        <v>294.2989</v>
      </c>
      <c r="F685" s="26">
        <v>4036212</v>
      </c>
      <c r="G685" s="26">
        <v>100009</v>
      </c>
      <c r="H685" s="23" t="s">
        <v>108</v>
      </c>
      <c r="I685" s="2">
        <f t="shared" si="12"/>
        <v>1.1784607235200613</v>
      </c>
      <c r="J685" s="2">
        <f t="shared" si="11"/>
        <v>0.58923036176003063</v>
      </c>
      <c r="K685" s="15"/>
    </row>
    <row r="686" spans="1:11" ht="15.75" customHeight="1">
      <c r="A686" s="23" t="s">
        <v>182</v>
      </c>
      <c r="B686" s="25">
        <v>652</v>
      </c>
      <c r="C686" s="23" t="s">
        <v>187</v>
      </c>
      <c r="D686" s="26">
        <v>1.8</v>
      </c>
      <c r="E686" s="26">
        <v>295.46249999999998</v>
      </c>
      <c r="F686" s="26">
        <v>4036215</v>
      </c>
      <c r="G686" s="26">
        <v>100003.5</v>
      </c>
      <c r="H686" s="23" t="s">
        <v>108</v>
      </c>
      <c r="I686" s="2">
        <f t="shared" si="12"/>
        <v>0.36051135756613384</v>
      </c>
      <c r="J686" s="2">
        <f t="shared" si="11"/>
        <v>0.18025567878306692</v>
      </c>
      <c r="K686" s="15"/>
    </row>
    <row r="687" spans="1:11" ht="15.75" customHeight="1">
      <c r="A687" s="23" t="s">
        <v>182</v>
      </c>
      <c r="B687" s="25">
        <v>653</v>
      </c>
      <c r="C687" s="23" t="s">
        <v>187</v>
      </c>
      <c r="D687" s="26">
        <v>3.2</v>
      </c>
      <c r="E687" s="26">
        <v>295.10399999999998</v>
      </c>
      <c r="F687" s="26">
        <v>4036211</v>
      </c>
      <c r="G687" s="26">
        <v>100004.5</v>
      </c>
      <c r="H687" s="23" t="s">
        <v>108</v>
      </c>
      <c r="I687" s="2">
        <f t="shared" si="12"/>
        <v>1.5048376763715487</v>
      </c>
      <c r="J687" s="2">
        <f t="shared" si="11"/>
        <v>0.75241883818577437</v>
      </c>
      <c r="K687" s="15"/>
    </row>
    <row r="688" spans="1:11" ht="15.75" customHeight="1">
      <c r="A688" s="23" t="s">
        <v>182</v>
      </c>
      <c r="B688" s="25">
        <v>659</v>
      </c>
      <c r="C688" s="23" t="s">
        <v>187</v>
      </c>
      <c r="D688" s="26">
        <v>2.1</v>
      </c>
      <c r="E688" s="26">
        <v>295.23480000000001</v>
      </c>
      <c r="F688" s="26">
        <v>4036206</v>
      </c>
      <c r="G688" s="26">
        <v>100001.9</v>
      </c>
      <c r="H688" s="23" t="s">
        <v>108</v>
      </c>
      <c r="I688" s="2">
        <f t="shared" si="12"/>
        <v>0.52866590596391627</v>
      </c>
      <c r="J688" s="2">
        <f t="shared" si="11"/>
        <v>0.26433295298195814</v>
      </c>
      <c r="K688" s="15"/>
    </row>
    <row r="689" spans="1:11" ht="15.75" customHeight="1">
      <c r="A689" s="23" t="s">
        <v>182</v>
      </c>
      <c r="B689" s="25">
        <v>664</v>
      </c>
      <c r="C689" s="23" t="s">
        <v>187</v>
      </c>
      <c r="D689" s="26">
        <v>1.3</v>
      </c>
      <c r="E689" s="26">
        <v>296.09500000000003</v>
      </c>
      <c r="F689" s="26">
        <v>4036190</v>
      </c>
      <c r="G689" s="26">
        <v>100001.5</v>
      </c>
      <c r="H689" s="23" t="s">
        <v>108</v>
      </c>
      <c r="I689" s="2">
        <f t="shared" si="12"/>
        <v>0.16066748677644188</v>
      </c>
      <c r="J689" s="2">
        <f t="shared" si="11"/>
        <v>8.0333743388220941E-2</v>
      </c>
      <c r="K689" s="15"/>
    </row>
    <row r="690" spans="1:11" ht="15.75" customHeight="1">
      <c r="A690" s="23" t="s">
        <v>182</v>
      </c>
      <c r="B690" s="25">
        <v>665</v>
      </c>
      <c r="C690" s="23" t="s">
        <v>187</v>
      </c>
      <c r="D690" s="26">
        <v>10.7</v>
      </c>
      <c r="E690" s="26">
        <v>298.55470000000003</v>
      </c>
      <c r="F690" s="26">
        <v>4036204</v>
      </c>
      <c r="G690" s="26">
        <v>99977.49</v>
      </c>
      <c r="H690" s="23" t="s">
        <v>108</v>
      </c>
      <c r="I690" s="2">
        <f t="shared" si="12"/>
        <v>30.15951107404063</v>
      </c>
      <c r="J690" s="2">
        <f t="shared" si="11"/>
        <v>15.079755537020315</v>
      </c>
      <c r="K690" s="15"/>
    </row>
    <row r="691" spans="1:11" ht="15.75" customHeight="1">
      <c r="A691" s="23" t="s">
        <v>182</v>
      </c>
      <c r="B691" s="25">
        <v>666</v>
      </c>
      <c r="C691" s="23" t="s">
        <v>187</v>
      </c>
      <c r="D691" s="26">
        <v>12.7</v>
      </c>
      <c r="E691" s="26">
        <v>298.78949999999998</v>
      </c>
      <c r="F691" s="26">
        <v>4036196</v>
      </c>
      <c r="G691" s="26">
        <v>99975.13</v>
      </c>
      <c r="H691" s="23" t="s">
        <v>108</v>
      </c>
      <c r="I691" s="2">
        <f t="shared" si="12"/>
        <v>46.157919549646216</v>
      </c>
      <c r="J691" s="2">
        <f t="shared" si="11"/>
        <v>23.078959774823108</v>
      </c>
      <c r="K691" s="15"/>
    </row>
    <row r="692" spans="1:11" ht="15.75" customHeight="1">
      <c r="A692" s="23" t="s">
        <v>182</v>
      </c>
      <c r="B692" s="25">
        <v>669</v>
      </c>
      <c r="C692" s="23" t="s">
        <v>187</v>
      </c>
      <c r="D692" s="26">
        <v>7.4</v>
      </c>
      <c r="E692" s="26">
        <v>298.5412</v>
      </c>
      <c r="F692" s="26">
        <v>4036196</v>
      </c>
      <c r="G692" s="26">
        <v>99980.06</v>
      </c>
      <c r="H692" s="23" t="s">
        <v>108</v>
      </c>
      <c r="I692" s="2">
        <f t="shared" si="12"/>
        <v>12.069427236717933</v>
      </c>
      <c r="J692" s="2">
        <f t="shared" si="11"/>
        <v>6.0347136183589667</v>
      </c>
      <c r="K692" s="15"/>
    </row>
    <row r="693" spans="1:11" ht="15.75" customHeight="1">
      <c r="A693" s="23" t="s">
        <v>182</v>
      </c>
      <c r="B693" s="25">
        <v>670</v>
      </c>
      <c r="C693" s="23" t="s">
        <v>187</v>
      </c>
      <c r="D693" s="26">
        <v>13.7</v>
      </c>
      <c r="E693" s="26">
        <v>298.4787</v>
      </c>
      <c r="F693" s="26">
        <v>4036195</v>
      </c>
      <c r="G693" s="26">
        <v>99980.72</v>
      </c>
      <c r="H693" s="23" t="s">
        <v>108</v>
      </c>
      <c r="I693" s="2">
        <f t="shared" si="12"/>
        <v>55.717960792957363</v>
      </c>
      <c r="J693" s="2">
        <f t="shared" si="11"/>
        <v>27.858980396478682</v>
      </c>
      <c r="K693" s="15"/>
    </row>
    <row r="694" spans="1:11" ht="15.75" customHeight="1">
      <c r="A694" s="23" t="s">
        <v>182</v>
      </c>
      <c r="B694" s="25">
        <v>671</v>
      </c>
      <c r="C694" s="23" t="s">
        <v>187</v>
      </c>
      <c r="D694" s="26">
        <v>11.8</v>
      </c>
      <c r="E694" s="26">
        <v>299.07960000000003</v>
      </c>
      <c r="F694" s="26">
        <v>4036199</v>
      </c>
      <c r="G694" s="26">
        <v>99984.46</v>
      </c>
      <c r="H694" s="23" t="s">
        <v>108</v>
      </c>
      <c r="I694" s="2">
        <f t="shared" si="12"/>
        <v>38.456402091043195</v>
      </c>
      <c r="J694" s="2">
        <f t="shared" si="11"/>
        <v>19.228201045521597</v>
      </c>
      <c r="K694" s="15"/>
    </row>
    <row r="695" spans="1:11" ht="15.75" customHeight="1">
      <c r="A695" s="23" t="s">
        <v>182</v>
      </c>
      <c r="B695" s="25">
        <v>672</v>
      </c>
      <c r="C695" s="23" t="s">
        <v>187</v>
      </c>
      <c r="D695" s="26">
        <v>12.5</v>
      </c>
      <c r="E695" s="26">
        <v>298.40629999999999</v>
      </c>
      <c r="F695" s="26">
        <v>4036195</v>
      </c>
      <c r="G695" s="26">
        <v>99983.82</v>
      </c>
      <c r="H695" s="23" t="s">
        <v>108</v>
      </c>
      <c r="I695" s="2">
        <f t="shared" si="12"/>
        <v>44.373706059129319</v>
      </c>
      <c r="J695" s="2">
        <f t="shared" si="11"/>
        <v>22.186853029564659</v>
      </c>
      <c r="K695" s="15"/>
    </row>
    <row r="696" spans="1:11" ht="15.75" customHeight="1">
      <c r="A696" s="23" t="s">
        <v>182</v>
      </c>
      <c r="B696" s="25">
        <v>674</v>
      </c>
      <c r="C696" s="23" t="s">
        <v>187</v>
      </c>
      <c r="D696" s="26">
        <v>2.4</v>
      </c>
      <c r="E696" s="26">
        <v>298.53680000000003</v>
      </c>
      <c r="F696" s="26">
        <v>4036196</v>
      </c>
      <c r="G696" s="26">
        <v>99979.45</v>
      </c>
      <c r="H696" s="23" t="s">
        <v>108</v>
      </c>
      <c r="I696" s="2">
        <f t="shared" si="12"/>
        <v>0.73655351036117722</v>
      </c>
      <c r="J696" s="2">
        <f t="shared" si="11"/>
        <v>0.36827675518058861</v>
      </c>
      <c r="K696" s="15"/>
    </row>
    <row r="697" spans="1:11" ht="15.75" customHeight="1">
      <c r="A697" s="23" t="s">
        <v>182</v>
      </c>
      <c r="B697" s="25">
        <v>677</v>
      </c>
      <c r="C697" s="23" t="s">
        <v>187</v>
      </c>
      <c r="D697" s="26">
        <v>5</v>
      </c>
      <c r="E697" s="26">
        <v>298.30500000000001</v>
      </c>
      <c r="F697" s="26">
        <v>4036212</v>
      </c>
      <c r="G697" s="26">
        <v>99978.92</v>
      </c>
      <c r="H697" s="23" t="s">
        <v>108</v>
      </c>
      <c r="I697" s="2">
        <f t="shared" si="12"/>
        <v>4.5587071132566113</v>
      </c>
      <c r="J697" s="2">
        <f t="shared" si="11"/>
        <v>2.2793535566283056</v>
      </c>
      <c r="K697" s="15"/>
    </row>
    <row r="698" spans="1:11" ht="15.75" customHeight="1">
      <c r="A698" s="23" t="s">
        <v>182</v>
      </c>
      <c r="B698" s="25">
        <v>680</v>
      </c>
      <c r="C698" s="23" t="s">
        <v>187</v>
      </c>
      <c r="D698" s="26">
        <v>11</v>
      </c>
      <c r="E698" s="26">
        <v>298.82</v>
      </c>
      <c r="F698" s="26">
        <v>4036203</v>
      </c>
      <c r="G698" s="26">
        <v>99985.58</v>
      </c>
      <c r="H698" s="23" t="s">
        <v>108</v>
      </c>
      <c r="I698" s="2">
        <f t="shared" si="12"/>
        <v>32.3034136368194</v>
      </c>
      <c r="J698" s="2">
        <f t="shared" si="11"/>
        <v>16.1517068184097</v>
      </c>
      <c r="K698" s="15"/>
    </row>
    <row r="699" spans="1:11" ht="15.75" customHeight="1">
      <c r="A699" s="23" t="s">
        <v>182</v>
      </c>
      <c r="B699" s="25">
        <v>681</v>
      </c>
      <c r="C699" s="23" t="s">
        <v>187</v>
      </c>
      <c r="D699" s="26">
        <v>14.1</v>
      </c>
      <c r="E699" s="26">
        <v>296.3954</v>
      </c>
      <c r="F699" s="26">
        <v>4036199</v>
      </c>
      <c r="G699" s="26">
        <v>99995.92</v>
      </c>
      <c r="H699" s="23" t="s">
        <v>108</v>
      </c>
      <c r="I699" s="2">
        <f t="shared" si="12"/>
        <v>59.846030718002417</v>
      </c>
      <c r="J699" s="2">
        <f t="shared" si="11"/>
        <v>29.923015359001209</v>
      </c>
      <c r="K699" s="15"/>
    </row>
    <row r="700" spans="1:11" ht="15.75" customHeight="1">
      <c r="A700" s="23" t="s">
        <v>182</v>
      </c>
      <c r="B700" s="25">
        <v>682</v>
      </c>
      <c r="C700" s="23" t="s">
        <v>187</v>
      </c>
      <c r="D700" s="26">
        <v>13.8</v>
      </c>
      <c r="E700" s="26">
        <v>298.85210000000001</v>
      </c>
      <c r="F700" s="26">
        <v>4036204</v>
      </c>
      <c r="G700" s="26">
        <v>99984.91</v>
      </c>
      <c r="H700" s="23" t="s">
        <v>108</v>
      </c>
      <c r="I700" s="2">
        <f t="shared" si="12"/>
        <v>56.733476367667045</v>
      </c>
      <c r="J700" s="2">
        <f t="shared" si="11"/>
        <v>28.366738183833522</v>
      </c>
      <c r="K700" s="15"/>
    </row>
    <row r="701" spans="1:11" ht="15.75" customHeight="1">
      <c r="A701" s="23" t="s">
        <v>182</v>
      </c>
      <c r="B701" s="25">
        <v>683</v>
      </c>
      <c r="C701" s="23" t="s">
        <v>187</v>
      </c>
      <c r="D701" s="26">
        <v>10.9</v>
      </c>
      <c r="E701" s="26">
        <v>298.71440000000001</v>
      </c>
      <c r="F701" s="26">
        <v>4036204</v>
      </c>
      <c r="G701" s="26">
        <v>99985.85</v>
      </c>
      <c r="H701" s="23" t="s">
        <v>108</v>
      </c>
      <c r="I701" s="2">
        <f t="shared" si="12"/>
        <v>31.579001400540736</v>
      </c>
      <c r="J701" s="2">
        <f t="shared" si="11"/>
        <v>15.789500700270368</v>
      </c>
      <c r="K701" s="15"/>
    </row>
    <row r="702" spans="1:11" ht="15.75" customHeight="1">
      <c r="A702" s="23" t="s">
        <v>182</v>
      </c>
      <c r="B702" s="25">
        <v>685</v>
      </c>
      <c r="C702" s="23" t="s">
        <v>187</v>
      </c>
      <c r="D702" s="26">
        <v>5.2</v>
      </c>
      <c r="E702" s="26">
        <v>298.61059999999998</v>
      </c>
      <c r="F702" s="26">
        <v>4036206</v>
      </c>
      <c r="G702" s="26">
        <v>99984.86</v>
      </c>
      <c r="H702" s="23" t="s">
        <v>108</v>
      </c>
      <c r="I702" s="2">
        <f t="shared" si="12"/>
        <v>5.0250916704092941</v>
      </c>
      <c r="J702" s="2">
        <f t="shared" si="11"/>
        <v>2.512545835204647</v>
      </c>
      <c r="K702" s="15"/>
    </row>
    <row r="703" spans="1:11" ht="15.75" customHeight="1">
      <c r="A703" s="23" t="s">
        <v>182</v>
      </c>
      <c r="B703" s="25">
        <v>686</v>
      </c>
      <c r="C703" s="23" t="s">
        <v>187</v>
      </c>
      <c r="D703" s="26">
        <v>3.9</v>
      </c>
      <c r="E703" s="26">
        <v>298.29219999999998</v>
      </c>
      <c r="F703" s="26">
        <v>4036208</v>
      </c>
      <c r="G703" s="26">
        <v>99983.87</v>
      </c>
      <c r="H703" s="23" t="s">
        <v>108</v>
      </c>
      <c r="I703" s="2">
        <f t="shared" si="12"/>
        <v>2.4595668807622491</v>
      </c>
      <c r="J703" s="2">
        <f t="shared" si="11"/>
        <v>1.2297834403811245</v>
      </c>
      <c r="K703" s="15"/>
    </row>
    <row r="704" spans="1:11" ht="15.75" customHeight="1">
      <c r="A704" s="23" t="s">
        <v>182</v>
      </c>
      <c r="B704" s="25">
        <v>688</v>
      </c>
      <c r="C704" s="23" t="s">
        <v>187</v>
      </c>
      <c r="D704" s="26">
        <v>8.4</v>
      </c>
      <c r="E704" s="26">
        <v>297.86829999999998</v>
      </c>
      <c r="F704" s="26">
        <v>4036213</v>
      </c>
      <c r="G704" s="26">
        <v>99984.320000000007</v>
      </c>
      <c r="H704" s="23" t="s">
        <v>108</v>
      </c>
      <c r="I704" s="2">
        <f t="shared" si="12"/>
        <v>16.534737013625751</v>
      </c>
      <c r="J704" s="2">
        <f t="shared" si="11"/>
        <v>8.2673685068128755</v>
      </c>
      <c r="K704" s="15"/>
    </row>
    <row r="705" spans="1:11" ht="15.75" customHeight="1">
      <c r="A705" s="23" t="s">
        <v>182</v>
      </c>
      <c r="B705" s="25">
        <v>691</v>
      </c>
      <c r="C705" s="23" t="s">
        <v>187</v>
      </c>
      <c r="D705" s="26">
        <v>4.7</v>
      </c>
      <c r="E705" s="26">
        <v>297.92689999999999</v>
      </c>
      <c r="F705" s="26">
        <v>4036220</v>
      </c>
      <c r="G705" s="26">
        <v>99982.09</v>
      </c>
      <c r="H705" s="23" t="s">
        <v>108</v>
      </c>
      <c r="I705" s="2">
        <f t="shared" si="12"/>
        <v>3.9093514489133505</v>
      </c>
      <c r="J705" s="2">
        <f t="shared" si="11"/>
        <v>1.9546757244566753</v>
      </c>
      <c r="K705" s="15"/>
    </row>
    <row r="706" spans="1:11" ht="15.75" customHeight="1">
      <c r="A706" s="23" t="s">
        <v>182</v>
      </c>
      <c r="B706" s="25">
        <v>694</v>
      </c>
      <c r="C706" s="23" t="s">
        <v>187</v>
      </c>
      <c r="D706" s="26">
        <v>19.5</v>
      </c>
      <c r="E706" s="26">
        <v>297.82299999999998</v>
      </c>
      <c r="F706" s="26">
        <v>4036214</v>
      </c>
      <c r="G706" s="26">
        <v>99984.6</v>
      </c>
      <c r="H706" s="23" t="s">
        <v>108</v>
      </c>
      <c r="I706" s="2">
        <f t="shared" si="12"/>
        <v>133.89077093187743</v>
      </c>
      <c r="J706" s="2">
        <f t="shared" si="11"/>
        <v>66.945385465938713</v>
      </c>
      <c r="K706" s="15"/>
    </row>
    <row r="707" spans="1:11" ht="15.75" customHeight="1">
      <c r="A707" s="23" t="s">
        <v>182</v>
      </c>
      <c r="B707" s="25">
        <v>695</v>
      </c>
      <c r="C707" s="23" t="s">
        <v>187</v>
      </c>
      <c r="D707" s="26">
        <v>4.3</v>
      </c>
      <c r="E707" s="26">
        <v>297.45870000000002</v>
      </c>
      <c r="F707" s="26">
        <v>4036213</v>
      </c>
      <c r="G707" s="26">
        <v>99988.03</v>
      </c>
      <c r="H707" s="23" t="s">
        <v>108</v>
      </c>
      <c r="I707" s="2">
        <f t="shared" si="12"/>
        <v>3.1345023105735894</v>
      </c>
      <c r="J707" s="2">
        <f t="shared" si="11"/>
        <v>1.5672511552867947</v>
      </c>
      <c r="K707" s="15"/>
    </row>
    <row r="708" spans="1:11" ht="15.75" customHeight="1">
      <c r="A708" s="23" t="s">
        <v>182</v>
      </c>
      <c r="B708" s="25">
        <v>697</v>
      </c>
      <c r="C708" s="23" t="s">
        <v>187</v>
      </c>
      <c r="D708" s="26">
        <v>14.6</v>
      </c>
      <c r="E708" s="26">
        <v>297.65859999999998</v>
      </c>
      <c r="F708" s="26">
        <v>4036218</v>
      </c>
      <c r="G708" s="26">
        <v>99985.71</v>
      </c>
      <c r="H708" s="23" t="s">
        <v>108</v>
      </c>
      <c r="I708" s="2">
        <f t="shared" si="12"/>
        <v>65.255932823136845</v>
      </c>
      <c r="J708" s="2">
        <f t="shared" si="11"/>
        <v>32.627966411568423</v>
      </c>
      <c r="K708" s="15"/>
    </row>
    <row r="709" spans="1:11" ht="15.75" customHeight="1">
      <c r="A709" s="23" t="s">
        <v>182</v>
      </c>
      <c r="B709" s="25">
        <v>699</v>
      </c>
      <c r="C709" s="23" t="s">
        <v>187</v>
      </c>
      <c r="D709" s="26">
        <v>11.5</v>
      </c>
      <c r="E709" s="26">
        <v>297.7176</v>
      </c>
      <c r="F709" s="26">
        <v>4036221</v>
      </c>
      <c r="G709" s="26">
        <v>99985</v>
      </c>
      <c r="H709" s="23" t="s">
        <v>108</v>
      </c>
      <c r="I709" s="2">
        <f t="shared" si="12"/>
        <v>36.073872950893289</v>
      </c>
      <c r="J709" s="2">
        <f t="shared" si="11"/>
        <v>18.036936475446645</v>
      </c>
      <c r="K709" s="15"/>
    </row>
    <row r="710" spans="1:11" ht="15.75" customHeight="1">
      <c r="A710" s="23" t="s">
        <v>182</v>
      </c>
      <c r="B710" s="25">
        <v>702</v>
      </c>
      <c r="C710" s="23" t="s">
        <v>187</v>
      </c>
      <c r="D710" s="26">
        <v>11</v>
      </c>
      <c r="E710" s="26">
        <v>297.01409999999998</v>
      </c>
      <c r="F710" s="26">
        <v>4036210</v>
      </c>
      <c r="G710" s="26">
        <v>99991.23</v>
      </c>
      <c r="H710" s="23" t="s">
        <v>108</v>
      </c>
      <c r="I710" s="2">
        <f t="shared" si="12"/>
        <v>32.3034136368194</v>
      </c>
      <c r="J710" s="2">
        <f t="shared" si="11"/>
        <v>16.1517068184097</v>
      </c>
      <c r="K710" s="15"/>
    </row>
    <row r="711" spans="1:11" ht="15.75" customHeight="1">
      <c r="A711" s="23" t="s">
        <v>182</v>
      </c>
      <c r="B711" s="25">
        <v>715</v>
      </c>
      <c r="C711" s="23" t="s">
        <v>187</v>
      </c>
      <c r="D711" s="26">
        <v>3</v>
      </c>
      <c r="E711" s="26">
        <v>298.37560000000002</v>
      </c>
      <c r="F711" s="26">
        <v>4036206</v>
      </c>
      <c r="G711" s="26">
        <v>99986.41</v>
      </c>
      <c r="H711" s="23" t="s">
        <v>108</v>
      </c>
      <c r="I711" s="2">
        <f t="shared" si="12"/>
        <v>1.2819772580457631</v>
      </c>
      <c r="J711" s="2">
        <f t="shared" si="11"/>
        <v>0.64098862902288156</v>
      </c>
      <c r="K711" s="15"/>
    </row>
    <row r="712" spans="1:11" ht="15.75" customHeight="1">
      <c r="A712" s="23" t="s">
        <v>182</v>
      </c>
      <c r="B712" s="25">
        <v>717</v>
      </c>
      <c r="C712" s="23" t="s">
        <v>187</v>
      </c>
      <c r="D712" s="26">
        <v>5.5</v>
      </c>
      <c r="E712" s="26">
        <v>298.65609999999998</v>
      </c>
      <c r="F712" s="26">
        <v>4036204</v>
      </c>
      <c r="G712" s="26">
        <v>99981.2</v>
      </c>
      <c r="H712" s="23" t="s">
        <v>108</v>
      </c>
      <c r="I712" s="2">
        <f t="shared" si="12"/>
        <v>5.7761760868373289</v>
      </c>
      <c r="J712" s="2">
        <f t="shared" si="11"/>
        <v>2.8880880434186644</v>
      </c>
      <c r="K712" s="15"/>
    </row>
    <row r="713" spans="1:11" ht="15.75" customHeight="1">
      <c r="A713" s="23" t="s">
        <v>182</v>
      </c>
      <c r="B713" s="25">
        <v>720</v>
      </c>
      <c r="C713" s="23" t="s">
        <v>187</v>
      </c>
      <c r="D713" s="26">
        <v>11.5</v>
      </c>
      <c r="E713" s="26">
        <v>298.74520000000001</v>
      </c>
      <c r="F713" s="26">
        <v>4036204</v>
      </c>
      <c r="G713" s="26">
        <v>99968.66</v>
      </c>
      <c r="H713" s="23" t="s">
        <v>108</v>
      </c>
      <c r="I713" s="2">
        <f t="shared" si="12"/>
        <v>36.073872950893289</v>
      </c>
      <c r="J713" s="2">
        <f t="shared" si="11"/>
        <v>18.036936475446645</v>
      </c>
      <c r="K713" s="15"/>
    </row>
    <row r="714" spans="1:11" ht="15.75" customHeight="1">
      <c r="A714" s="23" t="s">
        <v>182</v>
      </c>
      <c r="B714" s="25">
        <v>722</v>
      </c>
      <c r="C714" s="23" t="s">
        <v>187</v>
      </c>
      <c r="D714" s="26">
        <v>9.9</v>
      </c>
      <c r="E714" s="26">
        <v>298.928</v>
      </c>
      <c r="F714" s="26">
        <v>4036200</v>
      </c>
      <c r="G714" s="26">
        <v>99966.14</v>
      </c>
      <c r="H714" s="23" t="s">
        <v>108</v>
      </c>
      <c r="I714" s="2">
        <f t="shared" si="12"/>
        <v>24.866215361076577</v>
      </c>
      <c r="J714" s="2">
        <f t="shared" si="11"/>
        <v>12.433107680538289</v>
      </c>
      <c r="K714" s="15"/>
    </row>
    <row r="715" spans="1:11" ht="15.75" customHeight="1">
      <c r="A715" s="23" t="s">
        <v>182</v>
      </c>
      <c r="B715" s="25">
        <v>723</v>
      </c>
      <c r="C715" s="23" t="s">
        <v>187</v>
      </c>
      <c r="D715" s="26">
        <v>9.9</v>
      </c>
      <c r="E715" s="26">
        <v>298.88560000000001</v>
      </c>
      <c r="F715" s="26">
        <v>4036198</v>
      </c>
      <c r="G715" s="26">
        <v>99967.13</v>
      </c>
      <c r="H715" s="23" t="s">
        <v>108</v>
      </c>
      <c r="I715" s="2">
        <f t="shared" si="12"/>
        <v>24.866215361076577</v>
      </c>
      <c r="J715" s="2">
        <f t="shared" si="11"/>
        <v>12.433107680538289</v>
      </c>
      <c r="K715" s="15"/>
    </row>
    <row r="716" spans="1:11" ht="15.75" customHeight="1">
      <c r="A716" s="23" t="s">
        <v>182</v>
      </c>
      <c r="B716" s="25">
        <v>724</v>
      </c>
      <c r="C716" s="23" t="s">
        <v>187</v>
      </c>
      <c r="D716" s="26">
        <v>1.2</v>
      </c>
      <c r="E716" s="26">
        <v>298.77550000000002</v>
      </c>
      <c r="F716" s="26">
        <v>4036196</v>
      </c>
      <c r="G716" s="26">
        <v>99971.7</v>
      </c>
      <c r="H716" s="23" t="s">
        <v>108</v>
      </c>
      <c r="I716" s="2">
        <f t="shared" si="12"/>
        <v>0.1317031946238367</v>
      </c>
      <c r="J716" s="2">
        <f t="shared" si="11"/>
        <v>6.585159731191835E-2</v>
      </c>
      <c r="K716" s="15"/>
    </row>
    <row r="717" spans="1:11" ht="15.75" customHeight="1">
      <c r="A717" s="23" t="s">
        <v>182</v>
      </c>
      <c r="B717" s="25">
        <v>727</v>
      </c>
      <c r="C717" s="23" t="s">
        <v>187</v>
      </c>
      <c r="D717" s="26">
        <v>12.2</v>
      </c>
      <c r="E717" s="26">
        <v>298.65280000000001</v>
      </c>
      <c r="F717" s="26">
        <v>4036200</v>
      </c>
      <c r="G717" s="26">
        <v>99974.83</v>
      </c>
      <c r="H717" s="23" t="s">
        <v>108</v>
      </c>
      <c r="I717" s="2">
        <f t="shared" si="12"/>
        <v>41.775756621568306</v>
      </c>
      <c r="J717" s="2">
        <f t="shared" si="11"/>
        <v>20.887878310784153</v>
      </c>
      <c r="K717" s="15"/>
    </row>
    <row r="718" spans="1:11" ht="15.75" customHeight="1">
      <c r="A718" s="23" t="s">
        <v>182</v>
      </c>
      <c r="B718" s="25">
        <v>731</v>
      </c>
      <c r="C718" s="23" t="s">
        <v>187</v>
      </c>
      <c r="D718" s="26">
        <v>9.5</v>
      </c>
      <c r="E718" s="26">
        <v>298.5829</v>
      </c>
      <c r="F718" s="26">
        <v>4036203</v>
      </c>
      <c r="G718" s="26">
        <v>99975.67</v>
      </c>
      <c r="H718" s="23" t="s">
        <v>108</v>
      </c>
      <c r="I718" s="2">
        <f t="shared" si="12"/>
        <v>22.445343626722146</v>
      </c>
      <c r="J718" s="2">
        <f t="shared" si="11"/>
        <v>11.222671813361073</v>
      </c>
      <c r="K718" s="15"/>
    </row>
    <row r="719" spans="1:11" ht="15.75" customHeight="1">
      <c r="A719" s="23" t="s">
        <v>182</v>
      </c>
      <c r="B719" s="25">
        <v>731.1</v>
      </c>
      <c r="C719" s="23" t="s">
        <v>187</v>
      </c>
      <c r="D719" s="26">
        <v>5</v>
      </c>
      <c r="E719" s="26">
        <v>298.5829</v>
      </c>
      <c r="F719" s="26">
        <v>4036203</v>
      </c>
      <c r="G719" s="26">
        <v>99975.67</v>
      </c>
      <c r="H719" s="23" t="s">
        <v>108</v>
      </c>
      <c r="I719" s="2">
        <f t="shared" si="12"/>
        <v>4.5587071132566113</v>
      </c>
      <c r="J719" s="2">
        <f t="shared" si="11"/>
        <v>2.2793535566283056</v>
      </c>
      <c r="K719" s="15"/>
    </row>
    <row r="720" spans="1:11" ht="15.75" customHeight="1">
      <c r="A720" s="23" t="s">
        <v>182</v>
      </c>
      <c r="B720" s="25">
        <v>732</v>
      </c>
      <c r="C720" s="23" t="s">
        <v>187</v>
      </c>
      <c r="D720" s="26">
        <v>11.6</v>
      </c>
      <c r="E720" s="26">
        <v>298.72989999999999</v>
      </c>
      <c r="F720" s="26">
        <v>4036208</v>
      </c>
      <c r="G720" s="26">
        <v>99968.84</v>
      </c>
      <c r="H720" s="23" t="s">
        <v>108</v>
      </c>
      <c r="I720" s="2">
        <f t="shared" si="12"/>
        <v>36.85794359816601</v>
      </c>
      <c r="J720" s="2">
        <f t="shared" si="11"/>
        <v>18.428971799083005</v>
      </c>
      <c r="K720" s="15"/>
    </row>
    <row r="721" spans="1:11" ht="15.75" customHeight="1">
      <c r="A721" s="23" t="s">
        <v>182</v>
      </c>
      <c r="B721" s="25">
        <v>733</v>
      </c>
      <c r="C721" s="23" t="s">
        <v>187</v>
      </c>
      <c r="D721" s="26">
        <v>7.6</v>
      </c>
      <c r="E721" s="26">
        <v>298.64589999999998</v>
      </c>
      <c r="F721" s="26">
        <v>4036209</v>
      </c>
      <c r="G721" s="26">
        <v>99971.61</v>
      </c>
      <c r="H721" s="23" t="s">
        <v>108</v>
      </c>
      <c r="I721" s="2">
        <f t="shared" si="12"/>
        <v>12.895857969217509</v>
      </c>
      <c r="J721" s="2">
        <f t="shared" si="11"/>
        <v>6.4479289846087546</v>
      </c>
      <c r="K721" s="15"/>
    </row>
    <row r="722" spans="1:11" ht="15.75" customHeight="1">
      <c r="A722" s="23" t="s">
        <v>182</v>
      </c>
      <c r="B722" s="25">
        <v>734</v>
      </c>
      <c r="C722" s="23" t="s">
        <v>187</v>
      </c>
      <c r="D722" s="26">
        <v>4.3</v>
      </c>
      <c r="E722" s="26">
        <v>298.62670000000003</v>
      </c>
      <c r="F722" s="26">
        <v>4036207</v>
      </c>
      <c r="G722" s="26">
        <v>99972.13</v>
      </c>
      <c r="H722" s="23" t="s">
        <v>108</v>
      </c>
      <c r="I722" s="2">
        <f t="shared" si="12"/>
        <v>3.1345023105735894</v>
      </c>
      <c r="J722" s="2">
        <f t="shared" si="11"/>
        <v>1.5672511552867947</v>
      </c>
      <c r="K722" s="15"/>
    </row>
    <row r="723" spans="1:11" ht="15.75" customHeight="1">
      <c r="A723" s="23" t="s">
        <v>182</v>
      </c>
      <c r="B723" s="25">
        <v>735</v>
      </c>
      <c r="C723" s="23" t="s">
        <v>187</v>
      </c>
      <c r="D723" s="26">
        <v>9</v>
      </c>
      <c r="E723" s="26">
        <v>298.60169999999999</v>
      </c>
      <c r="F723" s="26">
        <v>4036209</v>
      </c>
      <c r="G723" s="26">
        <v>99972.69</v>
      </c>
      <c r="H723" s="23" t="s">
        <v>108</v>
      </c>
      <c r="I723" s="2">
        <f t="shared" si="12"/>
        <v>19.625058367702614</v>
      </c>
      <c r="J723" s="2">
        <f t="shared" si="11"/>
        <v>9.8125291838513071</v>
      </c>
      <c r="K723" s="15"/>
    </row>
    <row r="724" spans="1:11" ht="15.75" customHeight="1">
      <c r="A724" s="23" t="s">
        <v>182</v>
      </c>
      <c r="B724" s="25">
        <v>736</v>
      </c>
      <c r="C724" s="23" t="s">
        <v>187</v>
      </c>
      <c r="D724" s="26">
        <v>1.3</v>
      </c>
      <c r="E724" s="26">
        <v>298.50920000000002</v>
      </c>
      <c r="F724" s="26">
        <v>4036208</v>
      </c>
      <c r="G724" s="26">
        <v>99975.18</v>
      </c>
      <c r="H724" s="23" t="s">
        <v>108</v>
      </c>
      <c r="I724" s="2">
        <f t="shared" si="12"/>
        <v>0.16066748677644188</v>
      </c>
      <c r="J724" s="2">
        <f t="shared" si="11"/>
        <v>8.0333743388220941E-2</v>
      </c>
      <c r="K724" s="15"/>
    </row>
    <row r="725" spans="1:11" ht="15.75" customHeight="1">
      <c r="A725" s="23" t="s">
        <v>182</v>
      </c>
      <c r="B725" s="25">
        <v>737</v>
      </c>
      <c r="C725" s="23" t="s">
        <v>187</v>
      </c>
      <c r="D725" s="26">
        <v>11.5</v>
      </c>
      <c r="E725" s="26">
        <v>298.49250000000001</v>
      </c>
      <c r="F725" s="26">
        <v>4036207</v>
      </c>
      <c r="G725" s="26">
        <v>99976.45</v>
      </c>
      <c r="H725" s="23" t="s">
        <v>108</v>
      </c>
      <c r="I725" s="2">
        <f t="shared" si="12"/>
        <v>36.073872950893289</v>
      </c>
      <c r="J725" s="2">
        <f t="shared" si="11"/>
        <v>18.036936475446645</v>
      </c>
      <c r="K725" s="15"/>
    </row>
    <row r="726" spans="1:11" ht="15.75" customHeight="1">
      <c r="A726" s="23" t="s">
        <v>182</v>
      </c>
      <c r="B726" s="25">
        <v>739</v>
      </c>
      <c r="C726" s="23" t="s">
        <v>187</v>
      </c>
      <c r="D726" s="26">
        <v>7.7</v>
      </c>
      <c r="E726" s="26">
        <v>298.48809999999997</v>
      </c>
      <c r="F726" s="26">
        <v>4036214</v>
      </c>
      <c r="G726" s="26">
        <v>99973.14</v>
      </c>
      <c r="H726" s="23" t="s">
        <v>108</v>
      </c>
      <c r="I726" s="2">
        <f t="shared" si="12"/>
        <v>13.321385639921104</v>
      </c>
      <c r="J726" s="2">
        <f t="shared" si="11"/>
        <v>6.660692819960552</v>
      </c>
      <c r="K726" s="15"/>
    </row>
    <row r="727" spans="1:11" ht="15.75" customHeight="1">
      <c r="A727" s="23" t="s">
        <v>182</v>
      </c>
      <c r="B727" s="25">
        <v>741</v>
      </c>
      <c r="C727" s="23" t="s">
        <v>187</v>
      </c>
      <c r="D727" s="26">
        <v>8.6999999999999993</v>
      </c>
      <c r="E727" s="26">
        <v>298.60469999999998</v>
      </c>
      <c r="F727" s="26">
        <v>4036216</v>
      </c>
      <c r="G727" s="26">
        <v>99969.51</v>
      </c>
      <c r="H727" s="23" t="s">
        <v>108</v>
      </c>
      <c r="I727" s="2">
        <f t="shared" si="12"/>
        <v>18.040382805527631</v>
      </c>
      <c r="J727" s="2">
        <f t="shared" si="11"/>
        <v>9.0201914027638157</v>
      </c>
      <c r="K727" s="15"/>
    </row>
    <row r="728" spans="1:11" ht="15.75" customHeight="1">
      <c r="A728" s="23" t="s">
        <v>182</v>
      </c>
      <c r="B728" s="25">
        <v>741.1</v>
      </c>
      <c r="C728" s="23" t="s">
        <v>187</v>
      </c>
      <c r="D728" s="26">
        <v>1.4</v>
      </c>
      <c r="E728" s="26">
        <v>298.60469999999998</v>
      </c>
      <c r="F728" s="26">
        <v>4036216</v>
      </c>
      <c r="G728" s="26">
        <v>99969.51</v>
      </c>
      <c r="H728" s="23" t="s">
        <v>108</v>
      </c>
      <c r="I728" s="2">
        <f t="shared" si="12"/>
        <v>0.19313396719097797</v>
      </c>
      <c r="J728" s="2">
        <f t="shared" si="11"/>
        <v>9.6566983595488987E-2</v>
      </c>
      <c r="K728" s="15"/>
    </row>
    <row r="729" spans="1:11" ht="15.75" customHeight="1">
      <c r="A729" s="23" t="s">
        <v>182</v>
      </c>
      <c r="B729" s="25">
        <v>742</v>
      </c>
      <c r="C729" s="23" t="s">
        <v>187</v>
      </c>
      <c r="D729" s="26">
        <v>8.1999999999999993</v>
      </c>
      <c r="E729" s="26">
        <v>298.42809999999997</v>
      </c>
      <c r="F729" s="26">
        <v>4036214</v>
      </c>
      <c r="G729" s="26">
        <v>99974.36</v>
      </c>
      <c r="H729" s="23" t="s">
        <v>108</v>
      </c>
      <c r="I729" s="2">
        <f t="shared" si="12"/>
        <v>15.574222943020498</v>
      </c>
      <c r="J729" s="2">
        <f t="shared" si="11"/>
        <v>7.787111471510249</v>
      </c>
      <c r="K729" s="15"/>
    </row>
    <row r="730" spans="1:11" ht="15.75" customHeight="1">
      <c r="A730" s="23" t="s">
        <v>182</v>
      </c>
      <c r="B730" s="25">
        <v>804</v>
      </c>
      <c r="C730" s="23" t="s">
        <v>187</v>
      </c>
      <c r="D730" s="26">
        <v>12.1</v>
      </c>
      <c r="E730" s="26">
        <v>297.18200000000002</v>
      </c>
      <c r="F730" s="26">
        <v>4036225</v>
      </c>
      <c r="G730" s="26">
        <v>99991.039999999994</v>
      </c>
      <c r="H730" s="23" t="s">
        <v>108</v>
      </c>
      <c r="I730" s="2">
        <f t="shared" si="12"/>
        <v>40.930509624014007</v>
      </c>
      <c r="J730" s="2">
        <f t="shared" si="11"/>
        <v>20.465254812007004</v>
      </c>
      <c r="K730" s="15"/>
    </row>
    <row r="731" spans="1:11" ht="15.75" customHeight="1">
      <c r="A731" s="23" t="s">
        <v>182</v>
      </c>
      <c r="B731" s="25">
        <v>806</v>
      </c>
      <c r="C731" s="23" t="s">
        <v>187</v>
      </c>
      <c r="D731" s="26">
        <v>3</v>
      </c>
      <c r="E731" s="26">
        <v>296.99009999999998</v>
      </c>
      <c r="F731" s="26">
        <v>4036226</v>
      </c>
      <c r="G731" s="26">
        <v>99993.2</v>
      </c>
      <c r="H731" s="23" t="s">
        <v>108</v>
      </c>
      <c r="I731" s="2">
        <f t="shared" si="12"/>
        <v>1.2819772580457631</v>
      </c>
      <c r="J731" s="2">
        <f t="shared" si="11"/>
        <v>0.64098862902288156</v>
      </c>
      <c r="K731" s="15"/>
    </row>
    <row r="732" spans="1:11" ht="15.75" customHeight="1">
      <c r="A732" s="23" t="s">
        <v>182</v>
      </c>
      <c r="B732" s="25">
        <v>807</v>
      </c>
      <c r="C732" s="23" t="s">
        <v>187</v>
      </c>
      <c r="D732" s="26">
        <v>1.4</v>
      </c>
      <c r="E732" s="26">
        <v>296.95030000000003</v>
      </c>
      <c r="F732" s="26">
        <v>4036228</v>
      </c>
      <c r="G732" s="26">
        <v>99993.42</v>
      </c>
      <c r="H732" s="23" t="s">
        <v>108</v>
      </c>
      <c r="I732" s="2">
        <f t="shared" si="12"/>
        <v>0.19313396719097797</v>
      </c>
      <c r="J732" s="2">
        <f t="shared" si="11"/>
        <v>9.6566983595488987E-2</v>
      </c>
      <c r="K732" s="15"/>
    </row>
    <row r="733" spans="1:11" ht="15.75" customHeight="1">
      <c r="A733" s="23" t="s">
        <v>182</v>
      </c>
      <c r="B733" s="25">
        <v>809</v>
      </c>
      <c r="C733" s="23" t="s">
        <v>187</v>
      </c>
      <c r="D733" s="26">
        <v>1.7</v>
      </c>
      <c r="E733" s="26">
        <v>296.97399999999999</v>
      </c>
      <c r="F733" s="26">
        <v>4036231</v>
      </c>
      <c r="G733" s="26">
        <v>99993.18</v>
      </c>
      <c r="H733" s="23" t="s">
        <v>108</v>
      </c>
      <c r="I733" s="2">
        <f t="shared" si="12"/>
        <v>0.31280204316118276</v>
      </c>
      <c r="J733" s="2">
        <f t="shared" si="11"/>
        <v>0.15640102158059138</v>
      </c>
      <c r="K733" s="15"/>
    </row>
    <row r="734" spans="1:11" ht="15.75" customHeight="1">
      <c r="A734" s="23" t="s">
        <v>182</v>
      </c>
      <c r="B734" s="25">
        <v>813</v>
      </c>
      <c r="C734" s="23" t="s">
        <v>187</v>
      </c>
      <c r="D734" s="26">
        <v>8.6999999999999993</v>
      </c>
      <c r="E734" s="26">
        <v>297.57150000000001</v>
      </c>
      <c r="F734" s="26">
        <v>4036227</v>
      </c>
      <c r="G734" s="26">
        <v>99986.94</v>
      </c>
      <c r="H734" s="23" t="s">
        <v>108</v>
      </c>
      <c r="I734" s="2">
        <f t="shared" si="12"/>
        <v>18.040382805527631</v>
      </c>
      <c r="J734" s="2">
        <f t="shared" si="11"/>
        <v>9.0201914027638157</v>
      </c>
      <c r="K734" s="15"/>
    </row>
    <row r="735" spans="1:11" ht="15.75" customHeight="1">
      <c r="A735" s="23" t="s">
        <v>182</v>
      </c>
      <c r="B735" s="25">
        <v>813.1</v>
      </c>
      <c r="C735" s="23" t="s">
        <v>187</v>
      </c>
      <c r="D735" s="26">
        <v>1.5</v>
      </c>
      <c r="E735" s="26">
        <v>297.57150000000001</v>
      </c>
      <c r="F735" s="26">
        <v>4036227</v>
      </c>
      <c r="G735" s="26">
        <v>99986.94</v>
      </c>
      <c r="H735" s="23" t="s">
        <v>108</v>
      </c>
      <c r="I735" s="2">
        <f t="shared" si="12"/>
        <v>0.22923046044127973</v>
      </c>
      <c r="J735" s="2">
        <f t="shared" si="11"/>
        <v>0.11461523022063987</v>
      </c>
      <c r="K735" s="15"/>
    </row>
    <row r="736" spans="1:11" ht="15.75" customHeight="1">
      <c r="A736" s="23" t="s">
        <v>182</v>
      </c>
      <c r="B736" s="25">
        <v>818</v>
      </c>
      <c r="C736" s="23" t="s">
        <v>187</v>
      </c>
      <c r="D736" s="26">
        <v>3.3</v>
      </c>
      <c r="E736" s="26">
        <v>297.46699999999998</v>
      </c>
      <c r="F736" s="26">
        <v>4036238</v>
      </c>
      <c r="G736" s="26">
        <v>99989.4</v>
      </c>
      <c r="H736" s="23" t="s">
        <v>108</v>
      </c>
      <c r="I736" s="2">
        <f t="shared" si="12"/>
        <v>1.6243479122095537</v>
      </c>
      <c r="J736" s="2">
        <f t="shared" si="11"/>
        <v>0.81217395610477683</v>
      </c>
      <c r="K736" s="15"/>
    </row>
    <row r="737" spans="1:11" ht="15.75" customHeight="1">
      <c r="A737" s="23" t="s">
        <v>182</v>
      </c>
      <c r="B737" s="25">
        <v>819</v>
      </c>
      <c r="C737" s="23" t="s">
        <v>187</v>
      </c>
      <c r="D737" s="26">
        <v>3.5</v>
      </c>
      <c r="E737" s="26">
        <v>297.41820000000001</v>
      </c>
      <c r="F737" s="26">
        <v>4036235</v>
      </c>
      <c r="G737" s="26">
        <v>99989.78</v>
      </c>
      <c r="H737" s="23" t="s">
        <v>108</v>
      </c>
      <c r="I737" s="2">
        <f t="shared" si="12"/>
        <v>1.8799343053306532</v>
      </c>
      <c r="J737" s="2">
        <f t="shared" si="11"/>
        <v>0.9399671526653266</v>
      </c>
      <c r="K737" s="15"/>
    </row>
    <row r="738" spans="1:11" ht="15.75" customHeight="1">
      <c r="A738" s="23" t="s">
        <v>182</v>
      </c>
      <c r="B738" s="25">
        <v>821</v>
      </c>
      <c r="C738" s="23" t="s">
        <v>187</v>
      </c>
      <c r="D738" s="26">
        <v>3.3</v>
      </c>
      <c r="E738" s="26">
        <v>297.09269999999998</v>
      </c>
      <c r="F738" s="26">
        <v>4036233</v>
      </c>
      <c r="G738" s="26">
        <v>99992.320000000007</v>
      </c>
      <c r="H738" s="23" t="s">
        <v>108</v>
      </c>
      <c r="I738" s="2">
        <f t="shared" si="12"/>
        <v>1.6243479122095537</v>
      </c>
      <c r="J738" s="2">
        <f t="shared" si="11"/>
        <v>0.81217395610477683</v>
      </c>
      <c r="K738" s="15"/>
    </row>
    <row r="739" spans="1:11" ht="15.75" customHeight="1">
      <c r="A739" s="23" t="s">
        <v>182</v>
      </c>
      <c r="B739" s="25">
        <v>826</v>
      </c>
      <c r="C739" s="23" t="s">
        <v>187</v>
      </c>
      <c r="D739" s="26">
        <v>2.7</v>
      </c>
      <c r="E739" s="26">
        <v>297.24849999999998</v>
      </c>
      <c r="F739" s="26">
        <v>4036237</v>
      </c>
      <c r="G739" s="26">
        <v>99991.28</v>
      </c>
      <c r="H739" s="23" t="s">
        <v>108</v>
      </c>
      <c r="I739" s="2">
        <f t="shared" si="12"/>
        <v>0.98682829452531784</v>
      </c>
      <c r="J739" s="2">
        <f t="shared" si="11"/>
        <v>0.49341414726265892</v>
      </c>
      <c r="K739" s="15"/>
    </row>
    <row r="740" spans="1:11" ht="15.75" customHeight="1">
      <c r="A740" s="23" t="s">
        <v>182</v>
      </c>
      <c r="B740" s="25">
        <v>827</v>
      </c>
      <c r="C740" s="23" t="s">
        <v>187</v>
      </c>
      <c r="D740" s="26">
        <v>6.9</v>
      </c>
      <c r="E740" s="26">
        <v>297.36419999999998</v>
      </c>
      <c r="F740" s="26">
        <v>4036237</v>
      </c>
      <c r="G740" s="26">
        <v>99990.34</v>
      </c>
      <c r="H740" s="23" t="s">
        <v>108</v>
      </c>
      <c r="I740" s="2">
        <f t="shared" si="12"/>
        <v>10.144517641459235</v>
      </c>
      <c r="J740" s="2">
        <f t="shared" si="11"/>
        <v>5.0722588207296173</v>
      </c>
      <c r="K740" s="15"/>
    </row>
    <row r="741" spans="1:11" ht="15.75" customHeight="1">
      <c r="A741" s="23" t="s">
        <v>182</v>
      </c>
      <c r="B741" s="25">
        <v>833</v>
      </c>
      <c r="C741" s="23" t="s">
        <v>187</v>
      </c>
      <c r="D741" s="26">
        <v>2.1</v>
      </c>
      <c r="E741" s="26">
        <v>297.16289999999998</v>
      </c>
      <c r="F741" s="26">
        <v>4036252</v>
      </c>
      <c r="G741" s="26">
        <v>99990.47</v>
      </c>
      <c r="H741" s="23" t="s">
        <v>108</v>
      </c>
      <c r="I741" s="2">
        <f t="shared" si="12"/>
        <v>0.52866590596391627</v>
      </c>
      <c r="J741" s="2">
        <f t="shared" si="11"/>
        <v>0.26433295298195814</v>
      </c>
      <c r="K741" s="15"/>
    </row>
    <row r="742" spans="1:11" ht="15.75" customHeight="1">
      <c r="A742" s="23" t="s">
        <v>182</v>
      </c>
      <c r="B742" s="25">
        <v>834</v>
      </c>
      <c r="C742" s="23" t="s">
        <v>187</v>
      </c>
      <c r="D742" s="26">
        <v>4.4000000000000004</v>
      </c>
      <c r="E742" s="26">
        <v>296.96980000000002</v>
      </c>
      <c r="F742" s="26">
        <v>4036249</v>
      </c>
      <c r="G742" s="26">
        <v>99992.74</v>
      </c>
      <c r="H742" s="23" t="s">
        <v>108</v>
      </c>
      <c r="I742" s="2">
        <f t="shared" si="12"/>
        <v>3.3186725790360718</v>
      </c>
      <c r="J742" s="2">
        <f t="shared" si="11"/>
        <v>1.6593362895180359</v>
      </c>
      <c r="K742" s="15"/>
    </row>
    <row r="743" spans="1:11" ht="15.75" customHeight="1">
      <c r="A743" s="23" t="s">
        <v>182</v>
      </c>
      <c r="B743" s="25">
        <v>836</v>
      </c>
      <c r="C743" s="23" t="s">
        <v>187</v>
      </c>
      <c r="D743" s="26">
        <v>3.2</v>
      </c>
      <c r="E743" s="26">
        <v>297.29689999999999</v>
      </c>
      <c r="F743" s="26">
        <v>4036248</v>
      </c>
      <c r="G743" s="26">
        <v>99990.3</v>
      </c>
      <c r="H743" s="23" t="s">
        <v>108</v>
      </c>
      <c r="I743" s="2">
        <f t="shared" si="12"/>
        <v>1.5048376763715487</v>
      </c>
      <c r="J743" s="2">
        <f t="shared" si="11"/>
        <v>0.75241883818577437</v>
      </c>
      <c r="K743" s="15"/>
    </row>
    <row r="744" spans="1:11" ht="15.75" customHeight="1">
      <c r="A744" s="23" t="s">
        <v>182</v>
      </c>
      <c r="B744" s="25">
        <v>842</v>
      </c>
      <c r="C744" s="23" t="s">
        <v>187</v>
      </c>
      <c r="D744" s="26">
        <v>8.6</v>
      </c>
      <c r="E744" s="26">
        <v>296.68369999999999</v>
      </c>
      <c r="F744" s="26">
        <v>4036243</v>
      </c>
      <c r="G744" s="26">
        <v>99996.800000000003</v>
      </c>
      <c r="H744" s="23" t="s">
        <v>108</v>
      </c>
      <c r="I744" s="2">
        <f t="shared" si="12"/>
        <v>17.529784958385108</v>
      </c>
      <c r="J744" s="2">
        <f t="shared" si="11"/>
        <v>8.7648924791925538</v>
      </c>
      <c r="K744" s="15"/>
    </row>
    <row r="745" spans="1:11" ht="15.75" customHeight="1">
      <c r="A745" s="23" t="s">
        <v>182</v>
      </c>
      <c r="B745" s="25">
        <v>847</v>
      </c>
      <c r="C745" s="23" t="s">
        <v>187</v>
      </c>
      <c r="D745" s="26">
        <v>2.2999999999999998</v>
      </c>
      <c r="E745" s="26">
        <v>296.476</v>
      </c>
      <c r="F745" s="26">
        <v>4036257</v>
      </c>
      <c r="G745" s="26">
        <v>99995.91</v>
      </c>
      <c r="H745" s="23" t="s">
        <v>108</v>
      </c>
      <c r="I745" s="2">
        <f t="shared" si="12"/>
        <v>0.66267527293561868</v>
      </c>
      <c r="J745" s="2">
        <f t="shared" si="11"/>
        <v>0.33133763646780934</v>
      </c>
      <c r="K745" s="15"/>
    </row>
    <row r="746" spans="1:11" ht="15.75" customHeight="1">
      <c r="A746" s="23" t="s">
        <v>182</v>
      </c>
      <c r="B746" s="25">
        <v>873</v>
      </c>
      <c r="C746" s="23" t="s">
        <v>187</v>
      </c>
      <c r="D746" s="26">
        <v>3.5</v>
      </c>
      <c r="E746" s="26">
        <v>296.30849999999998</v>
      </c>
      <c r="F746" s="26">
        <v>4036268</v>
      </c>
      <c r="G746" s="26">
        <v>99989.81</v>
      </c>
      <c r="H746" s="23" t="s">
        <v>108</v>
      </c>
      <c r="I746" s="2">
        <f t="shared" si="12"/>
        <v>1.8799343053306532</v>
      </c>
      <c r="J746" s="2">
        <f t="shared" si="11"/>
        <v>0.9399671526653266</v>
      </c>
      <c r="K746" s="15"/>
    </row>
    <row r="747" spans="1:11" ht="15.75" customHeight="1">
      <c r="A747" s="23" t="s">
        <v>182</v>
      </c>
      <c r="B747" s="25">
        <v>876</v>
      </c>
      <c r="C747" s="23" t="s">
        <v>187</v>
      </c>
      <c r="D747" s="26">
        <v>1.5</v>
      </c>
      <c r="E747" s="26">
        <v>295.51440000000002</v>
      </c>
      <c r="F747" s="26">
        <v>4036271</v>
      </c>
      <c r="G747" s="26">
        <v>99995.9</v>
      </c>
      <c r="H747" s="23" t="s">
        <v>108</v>
      </c>
      <c r="I747" s="2">
        <f t="shared" si="12"/>
        <v>0.22923046044127973</v>
      </c>
      <c r="J747" s="2">
        <f t="shared" si="11"/>
        <v>0.11461523022063987</v>
      </c>
      <c r="K747" s="15"/>
    </row>
    <row r="748" spans="1:11" ht="15.75" customHeight="1">
      <c r="A748" s="23" t="s">
        <v>182</v>
      </c>
      <c r="B748" s="25">
        <v>877</v>
      </c>
      <c r="C748" s="23" t="s">
        <v>187</v>
      </c>
      <c r="D748" s="26">
        <v>2.9</v>
      </c>
      <c r="E748" s="26">
        <v>297.21339999999998</v>
      </c>
      <c r="F748" s="26">
        <v>4036263</v>
      </c>
      <c r="G748" s="26">
        <v>99985.45</v>
      </c>
      <c r="H748" s="23" t="s">
        <v>108</v>
      </c>
      <c r="I748" s="2">
        <f t="shared" si="12"/>
        <v>1.1784607235200613</v>
      </c>
      <c r="J748" s="2">
        <f t="shared" si="11"/>
        <v>0.58923036176003063</v>
      </c>
      <c r="K748" s="15"/>
    </row>
    <row r="749" spans="1:11" ht="15.75" customHeight="1">
      <c r="A749" s="23" t="s">
        <v>182</v>
      </c>
      <c r="B749" s="25">
        <v>878</v>
      </c>
      <c r="C749" s="23" t="s">
        <v>187</v>
      </c>
      <c r="D749" s="26">
        <v>5.4</v>
      </c>
      <c r="E749" s="26">
        <v>297.3349</v>
      </c>
      <c r="F749" s="26">
        <v>4036261</v>
      </c>
      <c r="G749" s="26">
        <v>99984.76</v>
      </c>
      <c r="H749" s="23" t="s">
        <v>108</v>
      </c>
      <c r="I749" s="2">
        <f t="shared" si="12"/>
        <v>5.5188626709651984</v>
      </c>
      <c r="J749" s="2">
        <f t="shared" si="11"/>
        <v>2.7594313354825992</v>
      </c>
      <c r="K749" s="15"/>
    </row>
    <row r="750" spans="1:11" ht="15.75" customHeight="1">
      <c r="A750" s="23" t="s">
        <v>182</v>
      </c>
      <c r="B750" s="25">
        <v>879</v>
      </c>
      <c r="C750" s="23" t="s">
        <v>187</v>
      </c>
      <c r="D750" s="26">
        <v>4.2</v>
      </c>
      <c r="E750" s="26">
        <v>297.4486</v>
      </c>
      <c r="F750" s="26">
        <v>4036259</v>
      </c>
      <c r="G750" s="26">
        <v>99984.06</v>
      </c>
      <c r="H750" s="23" t="s">
        <v>108</v>
      </c>
      <c r="I750" s="2">
        <f t="shared" si="12"/>
        <v>2.9565777045739154</v>
      </c>
      <c r="J750" s="2">
        <f t="shared" si="11"/>
        <v>1.4782888522869577</v>
      </c>
      <c r="K750" s="15"/>
    </row>
    <row r="751" spans="1:11" ht="15.75" customHeight="1">
      <c r="A751" s="23" t="s">
        <v>182</v>
      </c>
      <c r="B751" s="25">
        <v>880</v>
      </c>
      <c r="C751" s="23" t="s">
        <v>187</v>
      </c>
      <c r="D751" s="26">
        <v>1.7</v>
      </c>
      <c r="E751" s="26">
        <v>297.6037</v>
      </c>
      <c r="F751" s="26">
        <v>4036258</v>
      </c>
      <c r="G751" s="26">
        <v>99982.23</v>
      </c>
      <c r="H751" s="23" t="s">
        <v>108</v>
      </c>
      <c r="I751" s="2">
        <f t="shared" si="12"/>
        <v>0.31280204316118276</v>
      </c>
      <c r="J751" s="2">
        <f t="shared" si="11"/>
        <v>0.15640102158059138</v>
      </c>
      <c r="K751" s="15"/>
    </row>
    <row r="752" spans="1:11" ht="15.75" customHeight="1">
      <c r="A752" s="23" t="s">
        <v>182</v>
      </c>
      <c r="B752" s="25">
        <v>881</v>
      </c>
      <c r="C752" s="23" t="s">
        <v>187</v>
      </c>
      <c r="D752" s="26">
        <v>9.5</v>
      </c>
      <c r="E752" s="26">
        <v>297.41460000000001</v>
      </c>
      <c r="F752" s="26">
        <v>4036256</v>
      </c>
      <c r="G752" s="26">
        <v>99986.33</v>
      </c>
      <c r="H752" s="23" t="s">
        <v>108</v>
      </c>
      <c r="I752" s="2">
        <f t="shared" si="12"/>
        <v>22.445343626722146</v>
      </c>
      <c r="J752" s="2">
        <f t="shared" si="11"/>
        <v>11.222671813361073</v>
      </c>
      <c r="K752" s="15"/>
    </row>
    <row r="753" spans="1:11" ht="15.75" customHeight="1">
      <c r="A753" s="23" t="s">
        <v>182</v>
      </c>
      <c r="B753" s="25">
        <v>883</v>
      </c>
      <c r="C753" s="23" t="s">
        <v>187</v>
      </c>
      <c r="D753" s="26">
        <v>5.6</v>
      </c>
      <c r="E753" s="26">
        <v>297.17899999999997</v>
      </c>
      <c r="F753" s="26">
        <v>4036257</v>
      </c>
      <c r="G753" s="26">
        <v>99987.82</v>
      </c>
      <c r="H753" s="23" t="s">
        <v>108</v>
      </c>
      <c r="I753" s="2">
        <f t="shared" si="12"/>
        <v>6.0405244973732275</v>
      </c>
      <c r="J753" s="2">
        <f t="shared" si="11"/>
        <v>3.0202622486866137</v>
      </c>
      <c r="K753" s="15"/>
    </row>
    <row r="754" spans="1:11" ht="15.75" customHeight="1">
      <c r="A754" s="23" t="s">
        <v>182</v>
      </c>
      <c r="B754" s="25">
        <v>884</v>
      </c>
      <c r="C754" s="23" t="s">
        <v>187</v>
      </c>
      <c r="D754" s="26">
        <v>5.5</v>
      </c>
      <c r="E754" s="26">
        <v>297.07049999999998</v>
      </c>
      <c r="F754" s="26">
        <v>4036260</v>
      </c>
      <c r="G754" s="26">
        <v>99987.44</v>
      </c>
      <c r="H754" s="23" t="s">
        <v>108</v>
      </c>
      <c r="I754" s="2">
        <f t="shared" si="12"/>
        <v>5.7761760868373289</v>
      </c>
      <c r="J754" s="2">
        <f t="shared" si="11"/>
        <v>2.8880880434186644</v>
      </c>
      <c r="K754" s="15"/>
    </row>
    <row r="755" spans="1:11" ht="15.75" customHeight="1">
      <c r="A755" s="23" t="s">
        <v>182</v>
      </c>
      <c r="B755" s="25">
        <v>885</v>
      </c>
      <c r="C755" s="23" t="s">
        <v>187</v>
      </c>
      <c r="D755" s="26">
        <v>4.7</v>
      </c>
      <c r="E755" s="26">
        <v>296.75540000000001</v>
      </c>
      <c r="F755" s="26">
        <v>4036261</v>
      </c>
      <c r="G755" s="26">
        <v>99989.88</v>
      </c>
      <c r="H755" s="23" t="s">
        <v>108</v>
      </c>
      <c r="I755" s="2">
        <f t="shared" si="12"/>
        <v>3.9093514489133505</v>
      </c>
      <c r="J755" s="2">
        <f t="shared" si="11"/>
        <v>1.9546757244566753</v>
      </c>
      <c r="K755" s="15"/>
    </row>
    <row r="756" spans="1:11" ht="15.75" customHeight="1">
      <c r="A756" s="23" t="s">
        <v>182</v>
      </c>
      <c r="B756" s="25">
        <v>887</v>
      </c>
      <c r="C756" s="23" t="s">
        <v>187</v>
      </c>
      <c r="D756" s="26">
        <v>6.2</v>
      </c>
      <c r="E756" s="26">
        <v>296.92129999999997</v>
      </c>
      <c r="F756" s="26">
        <v>4036259</v>
      </c>
      <c r="G756" s="26">
        <v>99989.32</v>
      </c>
      <c r="H756" s="23" t="s">
        <v>108</v>
      </c>
      <c r="I756" s="2">
        <f t="shared" si="12"/>
        <v>7.7777583496569616</v>
      </c>
      <c r="J756" s="2">
        <f t="shared" si="11"/>
        <v>3.8888791748284808</v>
      </c>
      <c r="K756" s="15"/>
    </row>
    <row r="757" spans="1:11" ht="15.75" customHeight="1">
      <c r="A757" s="23" t="s">
        <v>182</v>
      </c>
      <c r="B757" s="25">
        <v>889</v>
      </c>
      <c r="C757" s="23" t="s">
        <v>187</v>
      </c>
      <c r="D757" s="26">
        <v>3.8</v>
      </c>
      <c r="E757" s="26">
        <v>297.72210000000001</v>
      </c>
      <c r="F757" s="26">
        <v>4036256</v>
      </c>
      <c r="G757" s="26">
        <v>99981.68</v>
      </c>
      <c r="H757" s="23" t="s">
        <v>108</v>
      </c>
      <c r="I757" s="2">
        <f t="shared" si="12"/>
        <v>2.3059094391232575</v>
      </c>
      <c r="J757" s="2">
        <f t="shared" si="11"/>
        <v>1.1529547195616288</v>
      </c>
      <c r="K757" s="15"/>
    </row>
    <row r="758" spans="1:11" ht="15.75" customHeight="1">
      <c r="A758" s="23" t="s">
        <v>182</v>
      </c>
      <c r="B758" s="25">
        <v>891</v>
      </c>
      <c r="C758" s="23" t="s">
        <v>187</v>
      </c>
      <c r="D758" s="26">
        <v>1.5</v>
      </c>
      <c r="E758" s="26">
        <v>297.82639999999998</v>
      </c>
      <c r="F758" s="26">
        <v>4036252</v>
      </c>
      <c r="G758" s="26">
        <v>99981.64</v>
      </c>
      <c r="H758" s="23" t="s">
        <v>108</v>
      </c>
      <c r="I758" s="2">
        <f t="shared" si="12"/>
        <v>0.22923046044127973</v>
      </c>
      <c r="J758" s="2">
        <f t="shared" si="11"/>
        <v>0.11461523022063987</v>
      </c>
      <c r="K758" s="15"/>
    </row>
    <row r="759" spans="1:11" ht="15.75" customHeight="1">
      <c r="A759" s="23" t="s">
        <v>182</v>
      </c>
      <c r="B759" s="25">
        <v>893</v>
      </c>
      <c r="C759" s="23" t="s">
        <v>187</v>
      </c>
      <c r="D759" s="26">
        <v>1.1000000000000001</v>
      </c>
      <c r="E759" s="26">
        <v>297.77300000000002</v>
      </c>
      <c r="F759" s="26">
        <v>4036246</v>
      </c>
      <c r="G759" s="26">
        <v>99983.54</v>
      </c>
      <c r="H759" s="23" t="s">
        <v>108</v>
      </c>
      <c r="I759" s="2">
        <f t="shared" si="12"/>
        <v>0.10610807079350031</v>
      </c>
      <c r="J759" s="2">
        <f t="shared" si="11"/>
        <v>5.3054035396750153E-2</v>
      </c>
      <c r="K759" s="15"/>
    </row>
    <row r="760" spans="1:11" ht="15.75" customHeight="1">
      <c r="A760" s="23" t="s">
        <v>182</v>
      </c>
      <c r="B760" s="25">
        <v>894</v>
      </c>
      <c r="C760" s="23" t="s">
        <v>187</v>
      </c>
      <c r="D760" s="26">
        <v>4.4000000000000004</v>
      </c>
      <c r="E760" s="26">
        <v>297.84019999999998</v>
      </c>
      <c r="F760" s="26">
        <v>4036249</v>
      </c>
      <c r="G760" s="26">
        <v>99982.22</v>
      </c>
      <c r="H760" s="23" t="s">
        <v>108</v>
      </c>
      <c r="I760" s="2">
        <f t="shared" si="12"/>
        <v>3.3186725790360718</v>
      </c>
      <c r="J760" s="2">
        <f t="shared" si="11"/>
        <v>1.6593362895180359</v>
      </c>
      <c r="K760" s="15"/>
    </row>
    <row r="761" spans="1:11" ht="15.75" customHeight="1">
      <c r="A761" s="23" t="s">
        <v>182</v>
      </c>
      <c r="B761" s="25">
        <v>895</v>
      </c>
      <c r="C761" s="23" t="s">
        <v>187</v>
      </c>
      <c r="D761" s="26">
        <v>1.3</v>
      </c>
      <c r="E761" s="26">
        <v>297.81790000000001</v>
      </c>
      <c r="F761" s="26">
        <v>4036249</v>
      </c>
      <c r="G761" s="26">
        <v>99982.36</v>
      </c>
      <c r="H761" s="23" t="s">
        <v>108</v>
      </c>
      <c r="I761" s="2">
        <f t="shared" si="12"/>
        <v>0.16066748677644188</v>
      </c>
      <c r="J761" s="2">
        <f t="shared" si="11"/>
        <v>8.0333743388220941E-2</v>
      </c>
      <c r="K761" s="15"/>
    </row>
    <row r="762" spans="1:11" ht="15.75" customHeight="1">
      <c r="A762" s="23" t="s">
        <v>182</v>
      </c>
      <c r="B762" s="25">
        <v>896</v>
      </c>
      <c r="C762" s="23" t="s">
        <v>187</v>
      </c>
      <c r="D762" s="26">
        <v>4.2</v>
      </c>
      <c r="E762" s="26">
        <v>297.58580000000001</v>
      </c>
      <c r="F762" s="26">
        <v>4036255</v>
      </c>
      <c r="G762" s="26">
        <v>99984.639999999999</v>
      </c>
      <c r="H762" s="23" t="s">
        <v>108</v>
      </c>
      <c r="I762" s="2">
        <f t="shared" si="12"/>
        <v>2.9565777045739154</v>
      </c>
      <c r="J762" s="2">
        <f t="shared" si="11"/>
        <v>1.4782888522869577</v>
      </c>
      <c r="K762" s="15"/>
    </row>
    <row r="763" spans="1:11" ht="15.75" customHeight="1">
      <c r="A763" s="23" t="s">
        <v>182</v>
      </c>
      <c r="B763" s="25">
        <v>899</v>
      </c>
      <c r="C763" s="23" t="s">
        <v>187</v>
      </c>
      <c r="D763" s="26">
        <v>5.5</v>
      </c>
      <c r="E763" s="26">
        <v>297.43720000000002</v>
      </c>
      <c r="F763" s="26">
        <v>4036254</v>
      </c>
      <c r="G763" s="26">
        <v>99986.85</v>
      </c>
      <c r="H763" s="23" t="s">
        <v>108</v>
      </c>
      <c r="I763" s="2">
        <f t="shared" si="12"/>
        <v>5.7761760868373289</v>
      </c>
      <c r="J763" s="2">
        <f t="shared" si="11"/>
        <v>2.8880880434186644</v>
      </c>
      <c r="K763" s="15"/>
    </row>
    <row r="764" spans="1:11" ht="15.75" customHeight="1">
      <c r="A764" s="23" t="s">
        <v>182</v>
      </c>
      <c r="B764" s="25">
        <v>900</v>
      </c>
      <c r="C764" s="23" t="s">
        <v>187</v>
      </c>
      <c r="D764" s="26">
        <v>1.7</v>
      </c>
      <c r="E764" s="26">
        <v>297.55860000000001</v>
      </c>
      <c r="F764" s="26">
        <v>4036249</v>
      </c>
      <c r="G764" s="26">
        <v>99985.46</v>
      </c>
      <c r="H764" s="23" t="s">
        <v>108</v>
      </c>
      <c r="I764" s="2">
        <f t="shared" si="12"/>
        <v>0.31280204316118276</v>
      </c>
      <c r="J764" s="2">
        <f t="shared" si="11"/>
        <v>0.15640102158059138</v>
      </c>
      <c r="K764" s="15"/>
    </row>
    <row r="765" spans="1:11" ht="15.75" customHeight="1">
      <c r="A765" s="23" t="s">
        <v>182</v>
      </c>
      <c r="B765" s="25">
        <v>901</v>
      </c>
      <c r="C765" s="23" t="s">
        <v>187</v>
      </c>
      <c r="D765" s="26">
        <v>2.4</v>
      </c>
      <c r="E765" s="26">
        <v>297.61950000000002</v>
      </c>
      <c r="F765" s="26">
        <v>4036248</v>
      </c>
      <c r="G765" s="26">
        <v>99985.04</v>
      </c>
      <c r="H765" s="23" t="s">
        <v>108</v>
      </c>
      <c r="I765" s="2">
        <f t="shared" si="12"/>
        <v>0.73655351036117722</v>
      </c>
      <c r="J765" s="2">
        <f t="shared" si="11"/>
        <v>0.36827675518058861</v>
      </c>
      <c r="K765" s="15"/>
    </row>
    <row r="766" spans="1:11" ht="15.75" customHeight="1">
      <c r="A766" s="23" t="s">
        <v>182</v>
      </c>
      <c r="B766" s="25">
        <v>904</v>
      </c>
      <c r="C766" s="23" t="s">
        <v>187</v>
      </c>
      <c r="D766" s="26">
        <v>7.3</v>
      </c>
      <c r="E766" s="26">
        <v>297.60829999999999</v>
      </c>
      <c r="F766" s="26">
        <v>4036244</v>
      </c>
      <c r="G766" s="26">
        <v>99987.64</v>
      </c>
      <c r="H766" s="23" t="s">
        <v>108</v>
      </c>
      <c r="I766" s="2">
        <f t="shared" si="12"/>
        <v>11.668418791122502</v>
      </c>
      <c r="J766" s="2">
        <f t="shared" si="11"/>
        <v>5.8342093955612508</v>
      </c>
      <c r="K766" s="15"/>
    </row>
    <row r="767" spans="1:11" ht="15.75" customHeight="1">
      <c r="A767" s="23" t="s">
        <v>182</v>
      </c>
      <c r="B767" s="25">
        <v>907</v>
      </c>
      <c r="C767" s="23" t="s">
        <v>187</v>
      </c>
      <c r="D767" s="26">
        <v>5.4</v>
      </c>
      <c r="E767" s="26">
        <v>297.44900000000001</v>
      </c>
      <c r="F767" s="26">
        <v>4036247</v>
      </c>
      <c r="G767" s="26">
        <v>99988.61</v>
      </c>
      <c r="H767" s="23" t="s">
        <v>108</v>
      </c>
      <c r="I767" s="2">
        <f t="shared" si="12"/>
        <v>5.5188626709651984</v>
      </c>
      <c r="J767" s="2">
        <f t="shared" si="11"/>
        <v>2.7594313354825992</v>
      </c>
      <c r="K767" s="15"/>
    </row>
    <row r="768" spans="1:11" ht="15.75" customHeight="1">
      <c r="A768" s="23" t="s">
        <v>182</v>
      </c>
      <c r="B768" s="25">
        <v>908</v>
      </c>
      <c r="C768" s="23" t="s">
        <v>187</v>
      </c>
      <c r="D768" s="26">
        <v>5.2</v>
      </c>
      <c r="E768" s="26">
        <v>297.9923</v>
      </c>
      <c r="F768" s="26">
        <v>4036245</v>
      </c>
      <c r="G768" s="26">
        <v>99981.24</v>
      </c>
      <c r="H768" s="23" t="s">
        <v>108</v>
      </c>
      <c r="I768" s="2">
        <f t="shared" si="12"/>
        <v>5.0250916704092941</v>
      </c>
      <c r="J768" s="2">
        <f t="shared" si="11"/>
        <v>2.512545835204647</v>
      </c>
      <c r="K768" s="15"/>
    </row>
    <row r="769" spans="1:11" ht="15.75" customHeight="1">
      <c r="A769" s="23" t="s">
        <v>182</v>
      </c>
      <c r="B769" s="25">
        <v>909</v>
      </c>
      <c r="C769" s="23" t="s">
        <v>187</v>
      </c>
      <c r="D769" s="26">
        <v>6.2</v>
      </c>
      <c r="E769" s="26">
        <v>298.077</v>
      </c>
      <c r="F769" s="26">
        <v>4036244</v>
      </c>
      <c r="G769" s="26">
        <v>99980.22</v>
      </c>
      <c r="H769" s="23" t="s">
        <v>108</v>
      </c>
      <c r="I769" s="2">
        <f t="shared" si="12"/>
        <v>7.7777583496569616</v>
      </c>
      <c r="J769" s="2">
        <f t="shared" si="11"/>
        <v>3.8888791748284808</v>
      </c>
      <c r="K769" s="15"/>
    </row>
    <row r="770" spans="1:11" ht="15.75" customHeight="1">
      <c r="A770" s="23" t="s">
        <v>182</v>
      </c>
      <c r="B770" s="25">
        <v>911</v>
      </c>
      <c r="C770" s="23" t="s">
        <v>187</v>
      </c>
      <c r="D770" s="26">
        <v>1.2</v>
      </c>
      <c r="E770" s="26">
        <v>298.04250000000002</v>
      </c>
      <c r="F770" s="26">
        <v>4036242</v>
      </c>
      <c r="G770" s="26">
        <v>99980.41</v>
      </c>
      <c r="H770" s="23" t="s">
        <v>108</v>
      </c>
      <c r="I770" s="2">
        <f t="shared" si="12"/>
        <v>0.1317031946238367</v>
      </c>
      <c r="J770" s="2">
        <f t="shared" si="11"/>
        <v>6.585159731191835E-2</v>
      </c>
      <c r="K770" s="15"/>
    </row>
    <row r="771" spans="1:11" ht="15.75" customHeight="1">
      <c r="A771" s="23" t="s">
        <v>182</v>
      </c>
      <c r="B771" s="25">
        <v>912</v>
      </c>
      <c r="C771" s="23" t="s">
        <v>187</v>
      </c>
      <c r="D771" s="26">
        <v>3</v>
      </c>
      <c r="E771" s="26">
        <v>298.04629999999997</v>
      </c>
      <c r="F771" s="26">
        <v>4036242</v>
      </c>
      <c r="G771" s="26">
        <v>99980.13</v>
      </c>
      <c r="H771" s="23" t="s">
        <v>108</v>
      </c>
      <c r="I771" s="2">
        <f t="shared" si="12"/>
        <v>1.2819772580457631</v>
      </c>
      <c r="J771" s="2">
        <f t="shared" si="11"/>
        <v>0.64098862902288156</v>
      </c>
      <c r="K771" s="15"/>
    </row>
    <row r="772" spans="1:11" ht="15.75" customHeight="1">
      <c r="A772" s="23" t="s">
        <v>182</v>
      </c>
      <c r="B772" s="25">
        <v>914</v>
      </c>
      <c r="C772" s="23" t="s">
        <v>187</v>
      </c>
      <c r="D772" s="26">
        <v>2.4</v>
      </c>
      <c r="E772" s="26">
        <v>298.04680000000002</v>
      </c>
      <c r="F772" s="26">
        <v>4036240</v>
      </c>
      <c r="G772" s="26">
        <v>99979.71</v>
      </c>
      <c r="H772" s="23" t="s">
        <v>108</v>
      </c>
      <c r="I772" s="2">
        <f t="shared" si="12"/>
        <v>0.73655351036117722</v>
      </c>
      <c r="J772" s="2">
        <f t="shared" si="11"/>
        <v>0.36827675518058861</v>
      </c>
      <c r="K772" s="15"/>
    </row>
    <row r="773" spans="1:11" ht="15.75" customHeight="1">
      <c r="A773" s="23" t="s">
        <v>182</v>
      </c>
      <c r="B773" s="25">
        <v>915</v>
      </c>
      <c r="C773" s="23" t="s">
        <v>187</v>
      </c>
      <c r="D773" s="26">
        <v>2.7</v>
      </c>
      <c r="E773" s="26">
        <v>298.02949999999998</v>
      </c>
      <c r="F773" s="26">
        <v>4036239</v>
      </c>
      <c r="G773" s="26">
        <v>99979.9</v>
      </c>
      <c r="H773" s="23" t="s">
        <v>108</v>
      </c>
      <c r="I773" s="2">
        <f t="shared" si="12"/>
        <v>0.98682829452531784</v>
      </c>
      <c r="J773" s="2">
        <f t="shared" si="11"/>
        <v>0.49341414726265892</v>
      </c>
      <c r="K773" s="15"/>
    </row>
    <row r="774" spans="1:11" ht="15.75" customHeight="1">
      <c r="A774" s="23" t="s">
        <v>182</v>
      </c>
      <c r="B774" s="25">
        <v>916</v>
      </c>
      <c r="C774" s="23" t="s">
        <v>187</v>
      </c>
      <c r="D774" s="26">
        <v>8.1</v>
      </c>
      <c r="E774" s="26">
        <v>298.05880000000002</v>
      </c>
      <c r="F774" s="26">
        <v>4036236</v>
      </c>
      <c r="G774" s="26">
        <v>99979.54</v>
      </c>
      <c r="H774" s="23" t="s">
        <v>108</v>
      </c>
      <c r="I774" s="2">
        <f t="shared" si="12"/>
        <v>15.1067912924462</v>
      </c>
      <c r="J774" s="2">
        <f t="shared" si="11"/>
        <v>7.5533956462231</v>
      </c>
      <c r="K774" s="15"/>
    </row>
    <row r="775" spans="1:11" ht="15.75" customHeight="1">
      <c r="A775" s="23" t="s">
        <v>182</v>
      </c>
      <c r="B775" s="25">
        <v>918</v>
      </c>
      <c r="C775" s="23" t="s">
        <v>187</v>
      </c>
      <c r="D775" s="26">
        <v>4.0999999999999996</v>
      </c>
      <c r="E775" s="26">
        <v>297.85950000000003</v>
      </c>
      <c r="F775" s="26">
        <v>4036238</v>
      </c>
      <c r="G775" s="26">
        <v>99983.2</v>
      </c>
      <c r="H775" s="23" t="s">
        <v>108</v>
      </c>
      <c r="I775" s="2">
        <f t="shared" si="12"/>
        <v>2.784828103492214</v>
      </c>
      <c r="J775" s="2">
        <f t="shared" si="11"/>
        <v>1.392414051746107</v>
      </c>
      <c r="K775" s="15"/>
    </row>
    <row r="776" spans="1:11" ht="15.75" customHeight="1">
      <c r="A776" s="23" t="s">
        <v>182</v>
      </c>
      <c r="B776" s="25">
        <v>925</v>
      </c>
      <c r="C776" s="23" t="s">
        <v>187</v>
      </c>
      <c r="D776" s="26">
        <v>8.6</v>
      </c>
      <c r="E776" s="26">
        <v>298.18560000000002</v>
      </c>
      <c r="F776" s="26">
        <v>4036234</v>
      </c>
      <c r="G776" s="26">
        <v>99976.82</v>
      </c>
      <c r="H776" s="23" t="s">
        <v>108</v>
      </c>
      <c r="I776" s="2">
        <f t="shared" si="12"/>
        <v>17.529784958385108</v>
      </c>
      <c r="J776" s="2">
        <f t="shared" si="11"/>
        <v>8.7648924791925538</v>
      </c>
      <c r="K776" s="15"/>
    </row>
    <row r="777" spans="1:11" ht="15.75" customHeight="1">
      <c r="A777" s="23" t="s">
        <v>182</v>
      </c>
      <c r="B777" s="25">
        <v>926</v>
      </c>
      <c r="C777" s="23" t="s">
        <v>187</v>
      </c>
      <c r="D777" s="26">
        <v>8.5</v>
      </c>
      <c r="E777" s="26">
        <v>298.19009999999997</v>
      </c>
      <c r="F777" s="26">
        <v>4036230</v>
      </c>
      <c r="G777" s="26">
        <v>99976.65</v>
      </c>
      <c r="H777" s="23" t="s">
        <v>108</v>
      </c>
      <c r="I777" s="2">
        <f t="shared" si="12"/>
        <v>17.02791944203511</v>
      </c>
      <c r="J777" s="2">
        <f t="shared" si="11"/>
        <v>8.5139597210175548</v>
      </c>
      <c r="K777" s="15"/>
    </row>
    <row r="778" spans="1:11" ht="15.75" customHeight="1">
      <c r="A778" s="23" t="s">
        <v>182</v>
      </c>
      <c r="B778" s="25">
        <v>930</v>
      </c>
      <c r="C778" s="23" t="s">
        <v>187</v>
      </c>
      <c r="D778" s="26">
        <v>1.5</v>
      </c>
      <c r="E778" s="26">
        <v>298.17039999999997</v>
      </c>
      <c r="F778" s="26">
        <v>4036226</v>
      </c>
      <c r="G778" s="26">
        <v>99976.62</v>
      </c>
      <c r="H778" s="23" t="s">
        <v>108</v>
      </c>
      <c r="I778" s="2">
        <f t="shared" si="12"/>
        <v>0.22923046044127973</v>
      </c>
      <c r="J778" s="2">
        <f t="shared" si="11"/>
        <v>0.11461523022063987</v>
      </c>
      <c r="K778" s="15"/>
    </row>
    <row r="779" spans="1:11" ht="15.75" customHeight="1">
      <c r="A779" s="23" t="s">
        <v>182</v>
      </c>
      <c r="B779" s="25">
        <v>933</v>
      </c>
      <c r="C779" s="23" t="s">
        <v>187</v>
      </c>
      <c r="D779" s="26">
        <v>1.7</v>
      </c>
      <c r="E779" s="26">
        <v>298.00659999999999</v>
      </c>
      <c r="F779" s="26">
        <v>4036232</v>
      </c>
      <c r="G779" s="26">
        <v>99979.839999999997</v>
      </c>
      <c r="H779" s="23" t="s">
        <v>108</v>
      </c>
      <c r="I779" s="2">
        <f t="shared" si="12"/>
        <v>0.31280204316118276</v>
      </c>
      <c r="J779" s="2">
        <f t="shared" si="11"/>
        <v>0.15640102158059138</v>
      </c>
      <c r="K779" s="15"/>
    </row>
    <row r="780" spans="1:11" ht="15.75" customHeight="1">
      <c r="A780" s="23" t="s">
        <v>182</v>
      </c>
      <c r="B780" s="25">
        <v>936</v>
      </c>
      <c r="C780" s="23" t="s">
        <v>187</v>
      </c>
      <c r="D780" s="26">
        <v>1.2</v>
      </c>
      <c r="E780" s="26">
        <v>297.92509999999999</v>
      </c>
      <c r="F780" s="26">
        <v>4036230</v>
      </c>
      <c r="G780" s="26">
        <v>99981.58</v>
      </c>
      <c r="H780" s="23" t="s">
        <v>108</v>
      </c>
      <c r="I780" s="2">
        <f t="shared" si="12"/>
        <v>0.1317031946238367</v>
      </c>
      <c r="J780" s="2">
        <f t="shared" si="11"/>
        <v>6.585159731191835E-2</v>
      </c>
      <c r="K780" s="15"/>
    </row>
    <row r="781" spans="1:11" ht="15.75" customHeight="1">
      <c r="A781" s="23" t="s">
        <v>182</v>
      </c>
      <c r="B781" s="25">
        <v>939</v>
      </c>
      <c r="C781" s="23" t="s">
        <v>187</v>
      </c>
      <c r="D781" s="26">
        <v>2.5</v>
      </c>
      <c r="E781" s="26">
        <v>297.87779999999998</v>
      </c>
      <c r="F781" s="26">
        <v>4036225</v>
      </c>
      <c r="G781" s="26">
        <v>99982.07</v>
      </c>
      <c r="H781" s="23" t="s">
        <v>108</v>
      </c>
      <c r="I781" s="2">
        <f t="shared" si="12"/>
        <v>0.81514279916457566</v>
      </c>
      <c r="J781" s="2">
        <f t="shared" si="11"/>
        <v>0.40757139958228783</v>
      </c>
      <c r="K781" s="15"/>
    </row>
    <row r="782" spans="1:11" ht="15.75" customHeight="1">
      <c r="A782" s="23" t="s">
        <v>182</v>
      </c>
      <c r="B782" s="25">
        <v>940</v>
      </c>
      <c r="C782" s="23" t="s">
        <v>187</v>
      </c>
      <c r="D782" s="26">
        <v>3.6</v>
      </c>
      <c r="E782" s="26">
        <v>297.87779999999998</v>
      </c>
      <c r="F782" s="26">
        <v>4036225</v>
      </c>
      <c r="G782" s="26">
        <v>99982.07</v>
      </c>
      <c r="H782" s="23" t="s">
        <v>108</v>
      </c>
      <c r="I782" s="2">
        <f t="shared" si="12"/>
        <v>2.0161690587598748</v>
      </c>
      <c r="J782" s="2">
        <f t="shared" si="11"/>
        <v>1.0080845293799374</v>
      </c>
      <c r="K782" s="15"/>
    </row>
    <row r="783" spans="1:11" ht="15.75" customHeight="1">
      <c r="A783" s="23" t="s">
        <v>182</v>
      </c>
      <c r="B783" s="25">
        <v>942</v>
      </c>
      <c r="C783" s="23" t="s">
        <v>187</v>
      </c>
      <c r="D783" s="26">
        <v>12.9</v>
      </c>
      <c r="E783" s="26">
        <v>298.39550000000003</v>
      </c>
      <c r="F783" s="26">
        <v>4036220</v>
      </c>
      <c r="G783" s="26">
        <v>99973.87</v>
      </c>
      <c r="H783" s="23" t="s">
        <v>108</v>
      </c>
      <c r="I783" s="2">
        <f t="shared" si="12"/>
        <v>47.984307375684729</v>
      </c>
      <c r="J783" s="2">
        <f t="shared" si="11"/>
        <v>23.992153687842364</v>
      </c>
      <c r="K783" s="15"/>
    </row>
    <row r="784" spans="1:11" ht="15.75" customHeight="1">
      <c r="A784" s="23" t="s">
        <v>182</v>
      </c>
      <c r="B784" s="25">
        <v>944</v>
      </c>
      <c r="C784" s="23" t="s">
        <v>187</v>
      </c>
      <c r="D784" s="26">
        <v>5.7</v>
      </c>
      <c r="E784" s="26">
        <v>298.43939999999998</v>
      </c>
      <c r="F784" s="26">
        <v>4036217</v>
      </c>
      <c r="G784" s="26">
        <v>99973.5</v>
      </c>
      <c r="H784" s="23" t="s">
        <v>108</v>
      </c>
      <c r="I784" s="2">
        <f t="shared" si="12"/>
        <v>6.311969460552719</v>
      </c>
      <c r="J784" s="2">
        <f t="shared" si="11"/>
        <v>3.1559847302763595</v>
      </c>
      <c r="K784" s="15"/>
    </row>
    <row r="785" spans="1:11" ht="15.75" customHeight="1">
      <c r="A785" s="23" t="s">
        <v>182</v>
      </c>
      <c r="B785" s="25">
        <v>946</v>
      </c>
      <c r="C785" s="23" t="s">
        <v>187</v>
      </c>
      <c r="D785" s="26">
        <v>2.9</v>
      </c>
      <c r="E785" s="26">
        <v>298.29629999999997</v>
      </c>
      <c r="F785" s="26">
        <v>4036222</v>
      </c>
      <c r="G785" s="26">
        <v>99975.360000000001</v>
      </c>
      <c r="H785" s="23" t="s">
        <v>108</v>
      </c>
      <c r="I785" s="2">
        <f t="shared" si="12"/>
        <v>1.1784607235200613</v>
      </c>
      <c r="J785" s="2">
        <f t="shared" si="11"/>
        <v>0.58923036176003063</v>
      </c>
      <c r="K785" s="15"/>
    </row>
    <row r="786" spans="1:11" ht="15.75" customHeight="1">
      <c r="A786" s="23" t="s">
        <v>182</v>
      </c>
      <c r="B786" s="25">
        <v>947</v>
      </c>
      <c r="C786" s="23" t="s">
        <v>187</v>
      </c>
      <c r="D786" s="26">
        <v>10.199999999999999</v>
      </c>
      <c r="E786" s="26">
        <v>298.32139999999998</v>
      </c>
      <c r="F786" s="26">
        <v>4036222</v>
      </c>
      <c r="G786" s="26">
        <v>99974.89</v>
      </c>
      <c r="H786" s="23" t="s">
        <v>108</v>
      </c>
      <c r="I786" s="2">
        <f t="shared" si="12"/>
        <v>26.779854399617896</v>
      </c>
      <c r="J786" s="2">
        <f t="shared" si="11"/>
        <v>13.389927199808948</v>
      </c>
      <c r="K786" s="15"/>
    </row>
    <row r="787" spans="1:11" ht="15.75" customHeight="1">
      <c r="A787" s="23" t="s">
        <v>182</v>
      </c>
      <c r="B787" s="25">
        <v>951</v>
      </c>
      <c r="C787" s="23" t="s">
        <v>187</v>
      </c>
      <c r="D787" s="26">
        <v>13</v>
      </c>
      <c r="E787" s="26">
        <v>298.11619999999999</v>
      </c>
      <c r="F787" s="26">
        <v>4036220</v>
      </c>
      <c r="G787" s="26">
        <v>99979.13</v>
      </c>
      <c r="H787" s="23" t="s">
        <v>108</v>
      </c>
      <c r="I787" s="2">
        <f t="shared" si="12"/>
        <v>48.913416712930506</v>
      </c>
      <c r="J787" s="2">
        <f t="shared" si="11"/>
        <v>24.456708356465253</v>
      </c>
      <c r="K787" s="15"/>
    </row>
    <row r="788" spans="1:11" ht="15.75" customHeight="1">
      <c r="A788" s="23" t="s">
        <v>182</v>
      </c>
      <c r="B788" s="25">
        <v>952</v>
      </c>
      <c r="C788" s="23" t="s">
        <v>187</v>
      </c>
      <c r="D788" s="26">
        <v>2.5</v>
      </c>
      <c r="E788" s="26">
        <v>298.14760000000001</v>
      </c>
      <c r="F788" s="26">
        <v>4036217</v>
      </c>
      <c r="G788" s="26">
        <v>99979.839999999997</v>
      </c>
      <c r="H788" s="23" t="s">
        <v>108</v>
      </c>
      <c r="I788" s="2">
        <f t="shared" si="12"/>
        <v>0.81514279916457566</v>
      </c>
      <c r="J788" s="2">
        <f t="shared" si="11"/>
        <v>0.40757139958228783</v>
      </c>
      <c r="K788" s="15"/>
    </row>
    <row r="789" spans="1:11" ht="15.75" customHeight="1">
      <c r="A789" s="23" t="s">
        <v>182</v>
      </c>
      <c r="B789" s="25">
        <v>953</v>
      </c>
      <c r="C789" s="23" t="s">
        <v>187</v>
      </c>
      <c r="D789" s="26">
        <v>9</v>
      </c>
      <c r="E789" s="26">
        <v>298.22449999999998</v>
      </c>
      <c r="F789" s="26">
        <v>4036215</v>
      </c>
      <c r="G789" s="26">
        <v>99979.28</v>
      </c>
      <c r="H789" s="23" t="s">
        <v>108</v>
      </c>
      <c r="I789" s="2">
        <f t="shared" si="12"/>
        <v>19.625058367702614</v>
      </c>
      <c r="J789" s="2">
        <f t="shared" si="11"/>
        <v>9.8125291838513071</v>
      </c>
      <c r="K789" s="15"/>
    </row>
    <row r="790" spans="1:11" ht="15.75" customHeight="1">
      <c r="A790" s="23" t="s">
        <v>182</v>
      </c>
      <c r="B790" s="25">
        <v>8</v>
      </c>
      <c r="C790" s="23" t="s">
        <v>188</v>
      </c>
      <c r="D790" s="26">
        <v>12.8</v>
      </c>
      <c r="E790" s="26">
        <v>298.03140000000002</v>
      </c>
      <c r="F790" s="26">
        <v>4036173</v>
      </c>
      <c r="G790" s="26">
        <v>100050.1</v>
      </c>
      <c r="H790" s="23" t="s">
        <v>108</v>
      </c>
      <c r="I790" s="2">
        <f t="shared" si="12"/>
        <v>47.065821620616333</v>
      </c>
      <c r="J790" s="2">
        <f t="shared" si="11"/>
        <v>23.532910810308167</v>
      </c>
      <c r="K790" s="15"/>
    </row>
    <row r="791" spans="1:11" ht="15.75" customHeight="1">
      <c r="A791" s="23" t="s">
        <v>182</v>
      </c>
      <c r="B791" s="25">
        <v>16</v>
      </c>
      <c r="C791" s="23" t="s">
        <v>188</v>
      </c>
      <c r="D791" s="26">
        <v>13.1</v>
      </c>
      <c r="E791" s="26">
        <v>298.6062</v>
      </c>
      <c r="F791" s="26">
        <v>4036181</v>
      </c>
      <c r="G791" s="26">
        <v>100052.3</v>
      </c>
      <c r="H791" s="23" t="s">
        <v>108</v>
      </c>
      <c r="I791" s="2">
        <f t="shared" si="12"/>
        <v>49.853189371000838</v>
      </c>
      <c r="J791" s="2">
        <f t="shared" si="11"/>
        <v>24.926594685500419</v>
      </c>
      <c r="K791" s="15"/>
    </row>
    <row r="792" spans="1:11" ht="15.75" customHeight="1">
      <c r="A792" s="23" t="s">
        <v>182</v>
      </c>
      <c r="B792" s="25">
        <v>30</v>
      </c>
      <c r="C792" s="23" t="s">
        <v>188</v>
      </c>
      <c r="D792" s="26">
        <v>13.3</v>
      </c>
      <c r="E792" s="26">
        <v>298.80560000000003</v>
      </c>
      <c r="F792" s="26">
        <v>4036189</v>
      </c>
      <c r="G792" s="26">
        <v>100054</v>
      </c>
      <c r="H792" s="23" t="s">
        <v>108</v>
      </c>
      <c r="I792" s="2">
        <f t="shared" si="12"/>
        <v>51.764882818145885</v>
      </c>
      <c r="J792" s="2">
        <f t="shared" si="11"/>
        <v>25.882441409072943</v>
      </c>
      <c r="K792" s="15"/>
    </row>
    <row r="793" spans="1:11" ht="15.75" customHeight="1">
      <c r="A793" s="23" t="s">
        <v>182</v>
      </c>
      <c r="B793" s="25">
        <v>36</v>
      </c>
      <c r="C793" s="23" t="s">
        <v>188</v>
      </c>
      <c r="D793" s="26">
        <v>22</v>
      </c>
      <c r="E793" s="26">
        <v>298.7183</v>
      </c>
      <c r="F793" s="26">
        <v>4036211</v>
      </c>
      <c r="G793" s="26">
        <v>100060.9</v>
      </c>
      <c r="H793" s="23" t="s">
        <v>108</v>
      </c>
      <c r="I793" s="2">
        <f t="shared" si="12"/>
        <v>180.65767332983248</v>
      </c>
      <c r="J793" s="2">
        <f t="shared" si="11"/>
        <v>90.328836664916238</v>
      </c>
      <c r="K793" s="15"/>
    </row>
    <row r="794" spans="1:11" ht="15.75" customHeight="1">
      <c r="A794" s="23" t="s">
        <v>182</v>
      </c>
      <c r="B794" s="25">
        <v>90</v>
      </c>
      <c r="C794" s="23" t="s">
        <v>188</v>
      </c>
      <c r="D794" s="26">
        <v>40.700000000000003</v>
      </c>
      <c r="E794" s="26">
        <v>298.53370000000001</v>
      </c>
      <c r="F794" s="26">
        <v>4036242</v>
      </c>
      <c r="G794" s="26">
        <v>100053.3</v>
      </c>
      <c r="H794" s="23" t="s">
        <v>108</v>
      </c>
      <c r="I794" s="2">
        <f t="shared" si="12"/>
        <v>832.48688468300406</v>
      </c>
      <c r="J794" s="2">
        <f t="shared" si="11"/>
        <v>416.24344234150203</v>
      </c>
      <c r="K794" s="15"/>
    </row>
    <row r="795" spans="1:11" ht="15.75" customHeight="1">
      <c r="A795" s="23" t="s">
        <v>182</v>
      </c>
      <c r="B795" s="25">
        <v>104</v>
      </c>
      <c r="C795" s="23" t="s">
        <v>188</v>
      </c>
      <c r="D795" s="26">
        <v>12.6</v>
      </c>
      <c r="E795" s="26">
        <v>298.26240000000001</v>
      </c>
      <c r="F795" s="26">
        <v>4036169</v>
      </c>
      <c r="G795" s="26">
        <v>100054.8</v>
      </c>
      <c r="H795" s="23" t="s">
        <v>108</v>
      </c>
      <c r="I795" s="2">
        <f t="shared" si="12"/>
        <v>45.260561103370186</v>
      </c>
      <c r="J795" s="2">
        <f t="shared" si="11"/>
        <v>22.630280551685093</v>
      </c>
      <c r="K795" s="15"/>
    </row>
    <row r="796" spans="1:11" ht="15.75" customHeight="1">
      <c r="A796" s="23" t="s">
        <v>182</v>
      </c>
      <c r="B796" s="25">
        <v>112</v>
      </c>
      <c r="C796" s="23" t="s">
        <v>188</v>
      </c>
      <c r="D796" s="26">
        <v>16.7</v>
      </c>
      <c r="E796" s="26">
        <v>298.57670000000002</v>
      </c>
      <c r="F796" s="26">
        <v>4036166</v>
      </c>
      <c r="G796" s="26">
        <v>100058.5</v>
      </c>
      <c r="H796" s="23" t="s">
        <v>108</v>
      </c>
      <c r="I796" s="2">
        <f t="shared" si="12"/>
        <v>91.109998811974052</v>
      </c>
      <c r="J796" s="2">
        <f t="shared" si="11"/>
        <v>45.554999405987026</v>
      </c>
      <c r="K796" s="15"/>
    </row>
    <row r="797" spans="1:11" ht="15.75" customHeight="1">
      <c r="A797" s="23" t="s">
        <v>182</v>
      </c>
      <c r="B797" s="25">
        <v>115</v>
      </c>
      <c r="C797" s="23" t="s">
        <v>188</v>
      </c>
      <c r="D797" s="26">
        <v>10</v>
      </c>
      <c r="E797" s="26">
        <v>298.57690000000002</v>
      </c>
      <c r="F797" s="26">
        <v>4036168</v>
      </c>
      <c r="G797" s="26">
        <v>100058.5</v>
      </c>
      <c r="H797" s="23" t="s">
        <v>108</v>
      </c>
      <c r="I797" s="2">
        <f t="shared" si="12"/>
        <v>25.494687023862976</v>
      </c>
      <c r="J797" s="2">
        <f t="shared" si="11"/>
        <v>12.747343511931488</v>
      </c>
      <c r="K797" s="15"/>
    </row>
    <row r="798" spans="1:11" ht="15.75" customHeight="1">
      <c r="A798" s="23" t="s">
        <v>182</v>
      </c>
      <c r="B798" s="25">
        <v>131</v>
      </c>
      <c r="C798" s="23" t="s">
        <v>188</v>
      </c>
      <c r="D798" s="26">
        <v>17.8</v>
      </c>
      <c r="E798" s="26">
        <v>298.86309999999997</v>
      </c>
      <c r="F798" s="26">
        <v>4036189</v>
      </c>
      <c r="G798" s="26">
        <v>100057.4</v>
      </c>
      <c r="H798" s="23" t="s">
        <v>108</v>
      </c>
      <c r="I798" s="2">
        <f t="shared" si="12"/>
        <v>106.74996974608783</v>
      </c>
      <c r="J798" s="2">
        <f t="shared" si="11"/>
        <v>53.374984873043914</v>
      </c>
      <c r="K798" s="15"/>
    </row>
    <row r="799" spans="1:11" ht="15.75" customHeight="1">
      <c r="A799" s="23" t="s">
        <v>182</v>
      </c>
      <c r="B799" s="25">
        <v>138</v>
      </c>
      <c r="C799" s="23" t="s">
        <v>188</v>
      </c>
      <c r="D799" s="26">
        <v>22.8</v>
      </c>
      <c r="E799" s="26">
        <v>298.846</v>
      </c>
      <c r="F799" s="26">
        <v>4036194</v>
      </c>
      <c r="G799" s="26">
        <v>100059.1</v>
      </c>
      <c r="H799" s="23" t="s">
        <v>108</v>
      </c>
      <c r="I799" s="2">
        <f t="shared" si="12"/>
        <v>197.41533148044519</v>
      </c>
      <c r="J799" s="2">
        <f t="shared" si="11"/>
        <v>98.707665740222595</v>
      </c>
      <c r="K799" s="15"/>
    </row>
    <row r="800" spans="1:11" ht="15.75" customHeight="1">
      <c r="A800" s="23" t="s">
        <v>182</v>
      </c>
      <c r="B800" s="25">
        <v>206</v>
      </c>
      <c r="C800" s="23" t="s">
        <v>188</v>
      </c>
      <c r="D800" s="26">
        <v>26.1</v>
      </c>
      <c r="E800" s="26">
        <v>299.48180000000002</v>
      </c>
      <c r="F800" s="26">
        <v>4036232</v>
      </c>
      <c r="G800" s="26">
        <v>100077</v>
      </c>
      <c r="H800" s="23" t="s">
        <v>108</v>
      </c>
      <c r="I800" s="2">
        <f t="shared" si="12"/>
        <v>276.16992681592512</v>
      </c>
      <c r="J800" s="2">
        <f t="shared" si="11"/>
        <v>138.08496340796256</v>
      </c>
      <c r="K800" s="15"/>
    </row>
    <row r="801" spans="1:11" ht="15.75" customHeight="1">
      <c r="A801" s="23" t="s">
        <v>182</v>
      </c>
      <c r="B801" s="25">
        <v>286</v>
      </c>
      <c r="C801" s="23" t="s">
        <v>188</v>
      </c>
      <c r="D801" s="26">
        <v>14.1</v>
      </c>
      <c r="E801" s="26">
        <v>297.26150000000001</v>
      </c>
      <c r="F801" s="26">
        <v>4036194</v>
      </c>
      <c r="G801" s="26">
        <v>100026.8</v>
      </c>
      <c r="H801" s="23" t="s">
        <v>108</v>
      </c>
      <c r="I801" s="2">
        <f t="shared" si="12"/>
        <v>59.846030718002417</v>
      </c>
      <c r="J801" s="2">
        <f t="shared" si="11"/>
        <v>29.923015359001209</v>
      </c>
      <c r="K801" s="15"/>
    </row>
    <row r="802" spans="1:11" ht="15.75" customHeight="1">
      <c r="A802" s="23" t="s">
        <v>182</v>
      </c>
      <c r="B802" s="25">
        <v>292</v>
      </c>
      <c r="C802" s="23" t="s">
        <v>188</v>
      </c>
      <c r="D802" s="26">
        <v>11.7</v>
      </c>
      <c r="E802" s="26">
        <v>297.33190000000002</v>
      </c>
      <c r="F802" s="26">
        <v>4036188</v>
      </c>
      <c r="G802" s="26">
        <v>100025.3</v>
      </c>
      <c r="H802" s="23" t="s">
        <v>108</v>
      </c>
      <c r="I802" s="2">
        <f t="shared" si="12"/>
        <v>37.652105988064505</v>
      </c>
      <c r="J802" s="2">
        <f t="shared" si="11"/>
        <v>18.826052994032253</v>
      </c>
      <c r="K802" s="15"/>
    </row>
    <row r="803" spans="1:11" ht="15.75" customHeight="1">
      <c r="A803" s="23" t="s">
        <v>182</v>
      </c>
      <c r="B803" s="25">
        <v>330</v>
      </c>
      <c r="C803" s="23" t="s">
        <v>188</v>
      </c>
      <c r="D803" s="26">
        <v>12.9</v>
      </c>
      <c r="E803" s="26">
        <v>298.45519999999999</v>
      </c>
      <c r="F803" s="26">
        <v>4036191</v>
      </c>
      <c r="G803" s="26">
        <v>100044</v>
      </c>
      <c r="H803" s="23" t="s">
        <v>108</v>
      </c>
      <c r="I803" s="2">
        <f t="shared" si="12"/>
        <v>47.984307375684729</v>
      </c>
      <c r="J803" s="2">
        <f t="shared" si="11"/>
        <v>23.992153687842364</v>
      </c>
      <c r="K803" s="15"/>
    </row>
    <row r="804" spans="1:11" ht="15.75" customHeight="1">
      <c r="A804" s="23" t="s">
        <v>182</v>
      </c>
      <c r="B804" s="25">
        <v>340</v>
      </c>
      <c r="C804" s="23" t="s">
        <v>188</v>
      </c>
      <c r="D804" s="26">
        <v>22</v>
      </c>
      <c r="E804" s="26">
        <v>298.12139999999999</v>
      </c>
      <c r="F804" s="26">
        <v>4036184</v>
      </c>
      <c r="G804" s="26">
        <v>100043.4</v>
      </c>
      <c r="H804" s="23" t="s">
        <v>108</v>
      </c>
      <c r="I804" s="2">
        <f t="shared" si="12"/>
        <v>180.65767332983248</v>
      </c>
      <c r="J804" s="2">
        <f t="shared" si="11"/>
        <v>90.328836664916238</v>
      </c>
      <c r="K804" s="15"/>
    </row>
    <row r="805" spans="1:11" ht="15.75" customHeight="1">
      <c r="A805" s="23" t="s">
        <v>182</v>
      </c>
      <c r="B805" s="25">
        <v>405</v>
      </c>
      <c r="C805" s="23" t="s">
        <v>188</v>
      </c>
      <c r="D805" s="26">
        <v>13.9</v>
      </c>
      <c r="E805" s="26">
        <v>298.0444</v>
      </c>
      <c r="F805" s="26">
        <v>4036194</v>
      </c>
      <c r="G805" s="26">
        <v>100034</v>
      </c>
      <c r="H805" s="23" t="s">
        <v>108</v>
      </c>
      <c r="I805" s="2">
        <f t="shared" si="12"/>
        <v>57.759967648332093</v>
      </c>
      <c r="J805" s="2">
        <f t="shared" si="11"/>
        <v>28.879983824166047</v>
      </c>
      <c r="K805" s="15"/>
    </row>
    <row r="806" spans="1:11" ht="15.75" customHeight="1">
      <c r="A806" s="23" t="s">
        <v>182</v>
      </c>
      <c r="B806" s="25">
        <v>427</v>
      </c>
      <c r="C806" s="23" t="s">
        <v>188</v>
      </c>
      <c r="D806" s="26">
        <v>7.2</v>
      </c>
      <c r="E806" s="26">
        <v>297.52449999999999</v>
      </c>
      <c r="F806" s="26">
        <v>4036185</v>
      </c>
      <c r="G806" s="26">
        <v>100030.8</v>
      </c>
      <c r="H806" s="23" t="s">
        <v>108</v>
      </c>
      <c r="I806" s="2">
        <f t="shared" si="12"/>
        <v>11.275477424466418</v>
      </c>
      <c r="J806" s="2">
        <f t="shared" si="11"/>
        <v>5.637738712233209</v>
      </c>
      <c r="K806" s="15"/>
    </row>
    <row r="807" spans="1:11" ht="15.75" customHeight="1">
      <c r="A807" s="23" t="s">
        <v>182</v>
      </c>
      <c r="B807" s="25">
        <v>482</v>
      </c>
      <c r="C807" s="23" t="s">
        <v>188</v>
      </c>
      <c r="D807" s="26">
        <v>11.1</v>
      </c>
      <c r="E807" s="26">
        <v>296.32940000000002</v>
      </c>
      <c r="F807" s="26">
        <v>4036223</v>
      </c>
      <c r="G807" s="26">
        <v>100021.5</v>
      </c>
      <c r="H807" s="23" t="s">
        <v>108</v>
      </c>
      <c r="I807" s="2">
        <f t="shared" si="12"/>
        <v>33.037661771093752</v>
      </c>
      <c r="J807" s="2">
        <f t="shared" si="11"/>
        <v>16.518830885546876</v>
      </c>
      <c r="K807" s="15"/>
    </row>
    <row r="808" spans="1:11" ht="15.75" customHeight="1">
      <c r="A808" s="23" t="s">
        <v>182</v>
      </c>
      <c r="B808" s="25">
        <v>501</v>
      </c>
      <c r="C808" s="23" t="s">
        <v>188</v>
      </c>
      <c r="D808" s="26">
        <v>47.9</v>
      </c>
      <c r="E808" s="26">
        <v>297.46370000000002</v>
      </c>
      <c r="F808" s="26">
        <v>4036214</v>
      </c>
      <c r="G808" s="26">
        <v>100030.8</v>
      </c>
      <c r="H808" s="23" t="s">
        <v>108</v>
      </c>
      <c r="I808" s="2">
        <f t="shared" si="12"/>
        <v>1247.5642823291832</v>
      </c>
      <c r="J808" s="2">
        <f t="shared" si="11"/>
        <v>623.78214116459162</v>
      </c>
      <c r="K808" s="15"/>
    </row>
    <row r="809" spans="1:11" ht="15.75" customHeight="1">
      <c r="A809" s="23" t="s">
        <v>182</v>
      </c>
      <c r="B809" s="25">
        <v>577</v>
      </c>
      <c r="C809" s="23" t="s">
        <v>188</v>
      </c>
      <c r="D809" s="26">
        <v>17.899999999999999</v>
      </c>
      <c r="E809" s="26">
        <v>296.77679999999998</v>
      </c>
      <c r="F809" s="26">
        <v>4036228</v>
      </c>
      <c r="G809" s="26">
        <v>99995.3</v>
      </c>
      <c r="H809" s="23" t="s">
        <v>108</v>
      </c>
      <c r="I809" s="2">
        <f t="shared" si="12"/>
        <v>108.24558386594803</v>
      </c>
      <c r="J809" s="2">
        <f t="shared" si="11"/>
        <v>54.122791932974017</v>
      </c>
      <c r="K809" s="15"/>
    </row>
    <row r="810" spans="1:11" ht="15.75" customHeight="1">
      <c r="A810" s="23" t="s">
        <v>182</v>
      </c>
      <c r="B810" s="25">
        <v>582</v>
      </c>
      <c r="C810" s="23" t="s">
        <v>188</v>
      </c>
      <c r="D810" s="26">
        <v>36.299999999999997</v>
      </c>
      <c r="E810" s="26">
        <v>296.53059999999999</v>
      </c>
      <c r="F810" s="26">
        <v>4036227</v>
      </c>
      <c r="G810" s="26">
        <v>99997.66</v>
      </c>
      <c r="H810" s="23" t="s">
        <v>108</v>
      </c>
      <c r="I810" s="2">
        <f t="shared" si="12"/>
        <v>626.58181753986582</v>
      </c>
      <c r="J810" s="2">
        <f t="shared" si="11"/>
        <v>313.29090876993291</v>
      </c>
      <c r="K810" s="15"/>
    </row>
    <row r="811" spans="1:11" ht="15.75" customHeight="1">
      <c r="A811" s="23" t="s">
        <v>182</v>
      </c>
      <c r="B811" s="25">
        <v>624</v>
      </c>
      <c r="C811" s="23" t="s">
        <v>188</v>
      </c>
      <c r="D811" s="26">
        <v>21.6</v>
      </c>
      <c r="E811" s="26">
        <v>295.90839999999997</v>
      </c>
      <c r="F811" s="26">
        <v>4036237</v>
      </c>
      <c r="G811" s="26">
        <v>100006.9</v>
      </c>
      <c r="H811" s="23" t="s">
        <v>108</v>
      </c>
      <c r="I811" s="2">
        <f t="shared" si="12"/>
        <v>172.60985028407379</v>
      </c>
      <c r="J811" s="2">
        <f t="shared" si="11"/>
        <v>86.304925142036893</v>
      </c>
      <c r="K811" s="15"/>
    </row>
    <row r="812" spans="1:11" ht="15.75" customHeight="1">
      <c r="A812" s="23" t="s">
        <v>182</v>
      </c>
      <c r="B812" s="25">
        <v>644</v>
      </c>
      <c r="C812" s="23" t="s">
        <v>188</v>
      </c>
      <c r="D812" s="26">
        <v>63</v>
      </c>
      <c r="E812" s="26">
        <v>295.12169999999998</v>
      </c>
      <c r="F812" s="26">
        <v>4036212</v>
      </c>
      <c r="G812" s="26">
        <v>100004.8</v>
      </c>
      <c r="H812" s="23" t="s">
        <v>108</v>
      </c>
      <c r="I812" s="2">
        <f t="shared" si="12"/>
        <v>2463.8368105938735</v>
      </c>
      <c r="J812" s="2">
        <f t="shared" si="11"/>
        <v>1231.9184052969367</v>
      </c>
      <c r="K812" s="15"/>
    </row>
    <row r="813" spans="1:11" ht="15.75" customHeight="1">
      <c r="A813" s="23" t="s">
        <v>182</v>
      </c>
      <c r="B813" s="25">
        <v>660</v>
      </c>
      <c r="C813" s="23" t="s">
        <v>188</v>
      </c>
      <c r="D813" s="26">
        <v>61.5</v>
      </c>
      <c r="E813" s="26">
        <v>296.91579999999999</v>
      </c>
      <c r="F813" s="26">
        <v>4036191</v>
      </c>
      <c r="G813" s="26">
        <v>99994.64</v>
      </c>
      <c r="H813" s="23" t="s">
        <v>108</v>
      </c>
      <c r="I813" s="2">
        <f t="shared" si="12"/>
        <v>2320.7108617323734</v>
      </c>
      <c r="J813" s="2">
        <f t="shared" si="11"/>
        <v>1160.3554308661867</v>
      </c>
      <c r="K813" s="15"/>
    </row>
    <row r="814" spans="1:11" ht="15.75" customHeight="1">
      <c r="A814" s="23" t="s">
        <v>182</v>
      </c>
      <c r="B814" s="25">
        <v>676</v>
      </c>
      <c r="C814" s="23" t="s">
        <v>188</v>
      </c>
      <c r="D814" s="26">
        <v>39.299999999999997</v>
      </c>
      <c r="E814" s="26">
        <v>298.24549999999999</v>
      </c>
      <c r="F814" s="26">
        <v>4036212</v>
      </c>
      <c r="G814" s="26">
        <v>99980</v>
      </c>
      <c r="H814" s="23" t="s">
        <v>108</v>
      </c>
      <c r="I814" s="2">
        <f t="shared" si="12"/>
        <v>763.17403064812879</v>
      </c>
      <c r="J814" s="2">
        <f t="shared" si="11"/>
        <v>381.5870153240644</v>
      </c>
      <c r="K814" s="15"/>
    </row>
    <row r="815" spans="1:11" ht="15.75" customHeight="1">
      <c r="A815" s="23" t="s">
        <v>182</v>
      </c>
      <c r="B815" s="25">
        <v>721</v>
      </c>
      <c r="C815" s="23" t="s">
        <v>188</v>
      </c>
      <c r="D815" s="26">
        <v>5.2</v>
      </c>
      <c r="E815" s="26">
        <v>298.85340000000002</v>
      </c>
      <c r="F815" s="26">
        <v>4036203</v>
      </c>
      <c r="G815" s="26">
        <v>99965.759999999995</v>
      </c>
      <c r="H815" s="23" t="s">
        <v>108</v>
      </c>
      <c r="I815" s="2">
        <f t="shared" si="12"/>
        <v>5.0250916704092941</v>
      </c>
      <c r="J815" s="2">
        <f t="shared" si="11"/>
        <v>2.512545835204647</v>
      </c>
      <c r="K815" s="15"/>
    </row>
    <row r="816" spans="1:11" ht="15.75" customHeight="1">
      <c r="A816" s="23" t="s">
        <v>182</v>
      </c>
      <c r="B816" s="25">
        <v>721.1</v>
      </c>
      <c r="C816" s="23" t="s">
        <v>188</v>
      </c>
      <c r="D816" s="26">
        <v>4.4000000000000004</v>
      </c>
      <c r="E816" s="26">
        <v>298.85340000000002</v>
      </c>
      <c r="F816" s="26">
        <v>4036203</v>
      </c>
      <c r="G816" s="26">
        <v>99965.759999999995</v>
      </c>
      <c r="H816" s="23" t="s">
        <v>108</v>
      </c>
      <c r="I816" s="2">
        <f t="shared" si="12"/>
        <v>3.3186725790360718</v>
      </c>
      <c r="J816" s="2">
        <f t="shared" si="11"/>
        <v>1.6593362895180359</v>
      </c>
      <c r="K816" s="15"/>
    </row>
    <row r="817" spans="1:11" ht="15.75" customHeight="1">
      <c r="A817" s="23" t="s">
        <v>182</v>
      </c>
      <c r="B817" s="25">
        <v>725</v>
      </c>
      <c r="C817" s="23" t="s">
        <v>188</v>
      </c>
      <c r="D817" s="26">
        <v>2.2999999999999998</v>
      </c>
      <c r="E817" s="26">
        <v>298.74639999999999</v>
      </c>
      <c r="F817" s="26">
        <v>4036198</v>
      </c>
      <c r="G817" s="26">
        <v>99971.78</v>
      </c>
      <c r="H817" s="23" t="s">
        <v>108</v>
      </c>
      <c r="I817" s="2">
        <f t="shared" si="12"/>
        <v>0.66267527293561868</v>
      </c>
      <c r="J817" s="2">
        <f t="shared" si="11"/>
        <v>0.33133763646780934</v>
      </c>
      <c r="K817" s="15"/>
    </row>
    <row r="818" spans="1:11" ht="15.75" customHeight="1">
      <c r="A818" s="23" t="s">
        <v>182</v>
      </c>
      <c r="B818" s="25">
        <v>801</v>
      </c>
      <c r="C818" s="23" t="s">
        <v>188</v>
      </c>
      <c r="D818" s="26">
        <v>30.5</v>
      </c>
      <c r="E818" s="26">
        <v>297.83179999999999</v>
      </c>
      <c r="F818" s="26">
        <v>4036224</v>
      </c>
      <c r="G818" s="26">
        <v>99983.48</v>
      </c>
      <c r="H818" s="23" t="s">
        <v>108</v>
      </c>
      <c r="I818" s="2">
        <f t="shared" si="12"/>
        <v>406.63835132828507</v>
      </c>
      <c r="J818" s="2">
        <f t="shared" si="11"/>
        <v>203.31917566414253</v>
      </c>
      <c r="K818" s="15"/>
    </row>
    <row r="819" spans="1:11" ht="15.75" customHeight="1">
      <c r="A819" s="23" t="s">
        <v>182</v>
      </c>
      <c r="B819" s="25">
        <v>823</v>
      </c>
      <c r="C819" s="23" t="s">
        <v>188</v>
      </c>
      <c r="D819" s="26">
        <v>11.1</v>
      </c>
      <c r="E819" s="26">
        <v>296.91340000000002</v>
      </c>
      <c r="F819" s="26">
        <v>4036231</v>
      </c>
      <c r="G819" s="26">
        <v>99993.79</v>
      </c>
      <c r="H819" s="23" t="s">
        <v>108</v>
      </c>
      <c r="I819" s="2">
        <f t="shared" si="12"/>
        <v>33.037661771093752</v>
      </c>
      <c r="J819" s="2">
        <f t="shared" si="11"/>
        <v>16.518830885546876</v>
      </c>
      <c r="K819" s="15"/>
    </row>
    <row r="820" spans="1:11" ht="15.75" customHeight="1">
      <c r="A820" s="23" t="s">
        <v>182</v>
      </c>
      <c r="B820" s="25">
        <v>825</v>
      </c>
      <c r="C820" s="23" t="s">
        <v>188</v>
      </c>
      <c r="D820" s="26">
        <v>24.1</v>
      </c>
      <c r="E820" s="26">
        <v>296.87439999999998</v>
      </c>
      <c r="F820" s="26">
        <v>4036235</v>
      </c>
      <c r="G820" s="26">
        <v>99994.29</v>
      </c>
      <c r="H820" s="23" t="s">
        <v>108</v>
      </c>
      <c r="I820" s="2">
        <f t="shared" si="12"/>
        <v>226.56301221859232</v>
      </c>
      <c r="J820" s="2">
        <f t="shared" si="11"/>
        <v>113.28150610929616</v>
      </c>
      <c r="K820" s="15"/>
    </row>
    <row r="821" spans="1:11" ht="15.75" customHeight="1">
      <c r="A821" s="23" t="s">
        <v>182</v>
      </c>
      <c r="B821" s="25">
        <v>830</v>
      </c>
      <c r="C821" s="23" t="s">
        <v>188</v>
      </c>
      <c r="D821" s="26">
        <v>18.600000000000001</v>
      </c>
      <c r="E821" s="26">
        <v>296.81029999999998</v>
      </c>
      <c r="F821" s="26">
        <v>4036239</v>
      </c>
      <c r="G821" s="26">
        <v>99995.54</v>
      </c>
      <c r="H821" s="23" t="s">
        <v>108</v>
      </c>
      <c r="I821" s="2">
        <f t="shared" si="12"/>
        <v>119.06526471037868</v>
      </c>
      <c r="J821" s="2">
        <f t="shared" si="11"/>
        <v>59.532632355189342</v>
      </c>
      <c r="K821" s="15"/>
    </row>
    <row r="822" spans="1:11" ht="15.75" customHeight="1">
      <c r="A822" s="23" t="s">
        <v>182</v>
      </c>
      <c r="B822" s="25">
        <v>832</v>
      </c>
      <c r="C822" s="23" t="s">
        <v>188</v>
      </c>
      <c r="D822" s="26">
        <v>21.6</v>
      </c>
      <c r="E822" s="26">
        <v>297.16289999999998</v>
      </c>
      <c r="F822" s="26">
        <v>4036252</v>
      </c>
      <c r="G822" s="26">
        <v>99990.47</v>
      </c>
      <c r="H822" s="23" t="s">
        <v>108</v>
      </c>
      <c r="I822" s="2">
        <f t="shared" si="12"/>
        <v>172.60985028407379</v>
      </c>
      <c r="J822" s="2">
        <f t="shared" si="11"/>
        <v>86.304925142036893</v>
      </c>
      <c r="K822" s="15"/>
    </row>
    <row r="823" spans="1:11" ht="15.75" customHeight="1">
      <c r="A823" s="23" t="s">
        <v>182</v>
      </c>
      <c r="B823" s="25">
        <v>835</v>
      </c>
      <c r="C823" s="23" t="s">
        <v>188</v>
      </c>
      <c r="D823" s="26">
        <v>13.6</v>
      </c>
      <c r="E823" s="26">
        <v>297.12869999999998</v>
      </c>
      <c r="F823" s="26">
        <v>4036249</v>
      </c>
      <c r="G823" s="26">
        <v>99991.52</v>
      </c>
      <c r="H823" s="23" t="s">
        <v>108</v>
      </c>
      <c r="I823" s="2">
        <f t="shared" si="12"/>
        <v>54.713382397061906</v>
      </c>
      <c r="J823" s="2">
        <f t="shared" si="11"/>
        <v>27.356691198530953</v>
      </c>
      <c r="K823" s="15"/>
    </row>
    <row r="824" spans="1:11" ht="15.75" customHeight="1">
      <c r="A824" s="23" t="s">
        <v>182</v>
      </c>
      <c r="B824" s="25">
        <v>840</v>
      </c>
      <c r="C824" s="23" t="s">
        <v>188</v>
      </c>
      <c r="D824" s="26">
        <v>13.7</v>
      </c>
      <c r="E824" s="26">
        <v>297.53269999999998</v>
      </c>
      <c r="F824" s="26">
        <v>4036243</v>
      </c>
      <c r="G824" s="26">
        <v>99989.52</v>
      </c>
      <c r="H824" s="23" t="s">
        <v>108</v>
      </c>
      <c r="I824" s="2">
        <f t="shared" si="12"/>
        <v>55.717960792957363</v>
      </c>
      <c r="J824" s="2">
        <f t="shared" si="11"/>
        <v>27.858980396478682</v>
      </c>
      <c r="K824" s="15"/>
    </row>
    <row r="825" spans="1:11" ht="15.75" customHeight="1">
      <c r="A825" s="23" t="s">
        <v>182</v>
      </c>
      <c r="B825" s="25">
        <v>882</v>
      </c>
      <c r="C825" s="23" t="s">
        <v>188</v>
      </c>
      <c r="D825" s="26">
        <v>30.8</v>
      </c>
      <c r="E825" s="26">
        <v>297.24759999999998</v>
      </c>
      <c r="F825" s="26">
        <v>4036258</v>
      </c>
      <c r="G825" s="26">
        <v>99986.880000000005</v>
      </c>
      <c r="H825" s="23" t="s">
        <v>108</v>
      </c>
      <c r="I825" s="2">
        <f t="shared" si="12"/>
        <v>416.64424682650156</v>
      </c>
      <c r="J825" s="2">
        <f t="shared" si="11"/>
        <v>208.32212341325078</v>
      </c>
      <c r="K825" s="15"/>
    </row>
    <row r="826" spans="1:11" ht="15.75" customHeight="1">
      <c r="A826" s="23" t="s">
        <v>182</v>
      </c>
      <c r="B826" s="25">
        <v>892</v>
      </c>
      <c r="C826" s="23" t="s">
        <v>188</v>
      </c>
      <c r="D826" s="26">
        <v>1.4</v>
      </c>
      <c r="E826" s="26">
        <v>297.9391</v>
      </c>
      <c r="F826" s="26">
        <v>4036250</v>
      </c>
      <c r="G826" s="26">
        <v>99980.95</v>
      </c>
      <c r="H826" s="23" t="s">
        <v>108</v>
      </c>
      <c r="I826" s="2">
        <f t="shared" si="12"/>
        <v>0.19313396719097797</v>
      </c>
      <c r="J826" s="2">
        <f t="shared" si="11"/>
        <v>9.6566983595488987E-2</v>
      </c>
      <c r="K826" s="15"/>
    </row>
    <row r="827" spans="1:11" ht="15.75" customHeight="1">
      <c r="A827" s="23" t="s">
        <v>182</v>
      </c>
      <c r="B827" s="25">
        <v>910</v>
      </c>
      <c r="C827" s="23" t="s">
        <v>188</v>
      </c>
      <c r="D827" s="26">
        <v>25.4</v>
      </c>
      <c r="E827" s="26">
        <v>298.03949999999998</v>
      </c>
      <c r="F827" s="26">
        <v>4036243</v>
      </c>
      <c r="G827" s="26">
        <v>99980.55</v>
      </c>
      <c r="H827" s="23" t="s">
        <v>108</v>
      </c>
      <c r="I827" s="2">
        <f t="shared" si="12"/>
        <v>258.13935472380325</v>
      </c>
      <c r="J827" s="2">
        <f t="shared" si="11"/>
        <v>129.06967736190163</v>
      </c>
      <c r="K827" s="15"/>
    </row>
    <row r="828" spans="1:11" ht="15.75" customHeight="1">
      <c r="A828" s="23" t="s">
        <v>182</v>
      </c>
      <c r="B828" s="25">
        <v>913</v>
      </c>
      <c r="C828" s="23" t="s">
        <v>188</v>
      </c>
      <c r="D828" s="26">
        <v>15.1</v>
      </c>
      <c r="E828" s="26">
        <v>298.04680000000002</v>
      </c>
      <c r="F828" s="26">
        <v>4036240</v>
      </c>
      <c r="G828" s="26">
        <v>99979.71</v>
      </c>
      <c r="H828" s="23" t="s">
        <v>108</v>
      </c>
      <c r="I828" s="2">
        <f t="shared" si="12"/>
        <v>70.947800064263674</v>
      </c>
      <c r="J828" s="2">
        <f t="shared" si="11"/>
        <v>35.473900032131837</v>
      </c>
      <c r="K828" s="15"/>
    </row>
    <row r="829" spans="1:11" ht="15.75" customHeight="1">
      <c r="A829" s="23" t="s">
        <v>182</v>
      </c>
      <c r="B829" s="25">
        <v>922</v>
      </c>
      <c r="C829" s="23" t="s">
        <v>188</v>
      </c>
      <c r="D829" s="26">
        <v>21.9</v>
      </c>
      <c r="E829" s="26">
        <v>297.65839999999997</v>
      </c>
      <c r="F829" s="26">
        <v>4036238</v>
      </c>
      <c r="G829" s="26">
        <v>99986.44</v>
      </c>
      <c r="H829" s="23" t="s">
        <v>108</v>
      </c>
      <c r="I829" s="2">
        <f t="shared" si="12"/>
        <v>178.62516546015252</v>
      </c>
      <c r="J829" s="2">
        <f t="shared" si="11"/>
        <v>89.312582730076258</v>
      </c>
      <c r="K829" s="15"/>
    </row>
    <row r="830" spans="1:11" ht="15.75" customHeight="1">
      <c r="A830" s="23" t="s">
        <v>182</v>
      </c>
      <c r="B830" s="25">
        <v>923</v>
      </c>
      <c r="C830" s="23" t="s">
        <v>188</v>
      </c>
      <c r="D830" s="26">
        <v>10.7</v>
      </c>
      <c r="E830" s="26">
        <v>297.68560000000002</v>
      </c>
      <c r="F830" s="26">
        <v>4036238</v>
      </c>
      <c r="G830" s="26">
        <v>99985.97</v>
      </c>
      <c r="H830" s="23" t="s">
        <v>108</v>
      </c>
      <c r="I830" s="2">
        <f t="shared" si="12"/>
        <v>30.15951107404063</v>
      </c>
      <c r="J830" s="2">
        <f t="shared" si="11"/>
        <v>15.079755537020315</v>
      </c>
      <c r="K830" s="15"/>
    </row>
    <row r="831" spans="1:11" ht="15.75" customHeight="1">
      <c r="A831" s="23" t="s">
        <v>182</v>
      </c>
      <c r="B831" s="25">
        <v>931</v>
      </c>
      <c r="C831" s="23" t="s">
        <v>188</v>
      </c>
      <c r="D831" s="26">
        <v>18.8</v>
      </c>
      <c r="E831" s="26">
        <v>298.0378</v>
      </c>
      <c r="F831" s="26">
        <v>4036231</v>
      </c>
      <c r="G831" s="26">
        <v>99979.09</v>
      </c>
      <c r="H831" s="23" t="s">
        <v>108</v>
      </c>
      <c r="I831" s="2">
        <f t="shared" si="12"/>
        <v>122.27022278609172</v>
      </c>
      <c r="J831" s="2">
        <f t="shared" si="11"/>
        <v>61.135111393045861</v>
      </c>
      <c r="K831" s="15"/>
    </row>
    <row r="832" spans="1:11" ht="15.75" customHeight="1">
      <c r="A832" s="23" t="s">
        <v>182</v>
      </c>
      <c r="B832" s="25">
        <v>729</v>
      </c>
      <c r="C832" s="23" t="s">
        <v>189</v>
      </c>
      <c r="D832" s="26">
        <v>1.6</v>
      </c>
      <c r="E832" s="26">
        <v>298.66039999999998</v>
      </c>
      <c r="F832" s="26">
        <v>4036200</v>
      </c>
      <c r="G832" s="26">
        <v>99974.75</v>
      </c>
      <c r="H832" s="23" t="s">
        <v>108</v>
      </c>
      <c r="I832" s="2">
        <f t="shared" si="12"/>
        <v>0.2690801504309695</v>
      </c>
      <c r="J832" s="2">
        <f t="shared" si="11"/>
        <v>0.13454007521548475</v>
      </c>
      <c r="K832" s="15"/>
    </row>
    <row r="833" spans="1:11" ht="15.75" customHeight="1">
      <c r="A833" s="23" t="s">
        <v>182</v>
      </c>
      <c r="B833" s="25">
        <v>875</v>
      </c>
      <c r="C833" s="23" t="s">
        <v>189</v>
      </c>
      <c r="D833" s="26">
        <v>1.8</v>
      </c>
      <c r="E833" s="26">
        <v>296.4538</v>
      </c>
      <c r="F833" s="26">
        <v>4036265</v>
      </c>
      <c r="G833" s="26">
        <v>99991.13</v>
      </c>
      <c r="H833" s="23" t="s">
        <v>108</v>
      </c>
      <c r="I833" s="2">
        <f t="shared" si="12"/>
        <v>0.36051135756613384</v>
      </c>
      <c r="J833" s="2">
        <f t="shared" si="11"/>
        <v>0.18025567878306692</v>
      </c>
      <c r="K833" s="15"/>
    </row>
    <row r="834" spans="1:11" ht="15.75" customHeight="1">
      <c r="A834" s="23" t="s">
        <v>182</v>
      </c>
      <c r="B834" s="25">
        <v>6</v>
      </c>
      <c r="C834" s="23" t="s">
        <v>190</v>
      </c>
      <c r="D834" s="26">
        <v>25.8</v>
      </c>
      <c r="E834" s="26">
        <v>298.45580000000001</v>
      </c>
      <c r="F834" s="26">
        <v>4036177</v>
      </c>
      <c r="G834" s="26">
        <v>100050.5</v>
      </c>
      <c r="H834" s="23" t="s">
        <v>127</v>
      </c>
      <c r="I834" s="2">
        <f t="shared" ref="I834:I934" si="13">EXP(-2.0127+2.4342*LN(D834))</f>
        <v>364.80449802994127</v>
      </c>
      <c r="J834" s="2">
        <f t="shared" si="11"/>
        <v>182.40224901497064</v>
      </c>
      <c r="K834" s="15"/>
    </row>
    <row r="835" spans="1:11" ht="15.75" customHeight="1">
      <c r="A835" s="23" t="s">
        <v>182</v>
      </c>
      <c r="B835" s="25">
        <v>12</v>
      </c>
      <c r="C835" s="23" t="s">
        <v>190</v>
      </c>
      <c r="D835" s="26">
        <v>42</v>
      </c>
      <c r="E835" s="26">
        <v>298.59269999999998</v>
      </c>
      <c r="F835" s="26">
        <v>4036189</v>
      </c>
      <c r="G835" s="26">
        <v>100049.8</v>
      </c>
      <c r="H835" s="23" t="s">
        <v>127</v>
      </c>
      <c r="I835" s="2">
        <f t="shared" si="13"/>
        <v>1194.5626150131504</v>
      </c>
      <c r="J835" s="2">
        <f t="shared" si="11"/>
        <v>597.28130750657522</v>
      </c>
      <c r="K835" s="15"/>
    </row>
    <row r="836" spans="1:11" ht="15.75" customHeight="1">
      <c r="A836" s="23" t="s">
        <v>182</v>
      </c>
      <c r="B836" s="25">
        <v>18</v>
      </c>
      <c r="C836" s="23" t="s">
        <v>190</v>
      </c>
      <c r="D836" s="26">
        <v>41.6</v>
      </c>
      <c r="E836" s="26">
        <v>298.5489</v>
      </c>
      <c r="F836" s="26">
        <v>4036179</v>
      </c>
      <c r="G836" s="26">
        <v>100051.3</v>
      </c>
      <c r="H836" s="23" t="s">
        <v>127</v>
      </c>
      <c r="I836" s="2">
        <f t="shared" si="13"/>
        <v>1167.0581120663112</v>
      </c>
      <c r="J836" s="2">
        <f t="shared" si="11"/>
        <v>583.5290560331556</v>
      </c>
      <c r="K836" s="15"/>
    </row>
    <row r="837" spans="1:11" ht="15.75" customHeight="1">
      <c r="A837" s="23" t="s">
        <v>182</v>
      </c>
      <c r="B837" s="25">
        <v>49</v>
      </c>
      <c r="C837" s="23" t="s">
        <v>190</v>
      </c>
      <c r="D837" s="26">
        <v>53.5</v>
      </c>
      <c r="E837" s="26">
        <v>298.61680000000001</v>
      </c>
      <c r="F837" s="26">
        <v>4036222</v>
      </c>
      <c r="G837" s="26">
        <v>100056.2</v>
      </c>
      <c r="H837" s="23" t="s">
        <v>127</v>
      </c>
      <c r="I837" s="2">
        <f t="shared" si="13"/>
        <v>2153.050778164627</v>
      </c>
      <c r="J837" s="2">
        <f t="shared" si="11"/>
        <v>1076.5253890823135</v>
      </c>
      <c r="K837" s="15"/>
    </row>
    <row r="838" spans="1:11" ht="15.75" customHeight="1">
      <c r="A838" s="23" t="s">
        <v>182</v>
      </c>
      <c r="B838" s="25">
        <v>54</v>
      </c>
      <c r="C838" s="23" t="s">
        <v>190</v>
      </c>
      <c r="D838" s="26">
        <v>48</v>
      </c>
      <c r="E838" s="26">
        <v>299.18900000000002</v>
      </c>
      <c r="F838" s="26">
        <v>4036236</v>
      </c>
      <c r="G838" s="26">
        <v>100063.9</v>
      </c>
      <c r="H838" s="23" t="s">
        <v>127</v>
      </c>
      <c r="I838" s="2">
        <f t="shared" si="13"/>
        <v>1653.3808999234295</v>
      </c>
      <c r="J838" s="2">
        <f t="shared" si="11"/>
        <v>826.69044996171476</v>
      </c>
      <c r="K838" s="15"/>
    </row>
    <row r="839" spans="1:11" ht="15.75" customHeight="1">
      <c r="A839" s="23" t="s">
        <v>182</v>
      </c>
      <c r="B839" s="25">
        <v>58</v>
      </c>
      <c r="C839" s="23" t="s">
        <v>190</v>
      </c>
      <c r="D839" s="26">
        <v>53.1</v>
      </c>
      <c r="E839" s="26">
        <v>299.29599999999999</v>
      </c>
      <c r="F839" s="26">
        <v>4036238</v>
      </c>
      <c r="G839" s="26">
        <v>100068.2</v>
      </c>
      <c r="H839" s="23" t="s">
        <v>127</v>
      </c>
      <c r="I839" s="2">
        <f t="shared" si="13"/>
        <v>2114.075919988335</v>
      </c>
      <c r="J839" s="2">
        <f t="shared" si="11"/>
        <v>1057.0379599941675</v>
      </c>
      <c r="K839" s="15"/>
    </row>
    <row r="840" spans="1:11" ht="15.75" customHeight="1">
      <c r="A840" s="23" t="s">
        <v>182</v>
      </c>
      <c r="B840" s="25">
        <v>75</v>
      </c>
      <c r="C840" s="23" t="s">
        <v>190</v>
      </c>
      <c r="D840" s="26">
        <v>29</v>
      </c>
      <c r="E840" s="26">
        <v>298.78800000000001</v>
      </c>
      <c r="F840" s="26">
        <v>4036261</v>
      </c>
      <c r="G840" s="26">
        <v>100067.1</v>
      </c>
      <c r="H840" s="23" t="s">
        <v>127</v>
      </c>
      <c r="I840" s="2">
        <f t="shared" si="13"/>
        <v>484.91397756118579</v>
      </c>
      <c r="J840" s="2">
        <f t="shared" si="11"/>
        <v>242.45698878059289</v>
      </c>
      <c r="K840" s="15"/>
    </row>
    <row r="841" spans="1:11" ht="15.75" customHeight="1">
      <c r="A841" s="23" t="s">
        <v>182</v>
      </c>
      <c r="B841" s="25">
        <v>80</v>
      </c>
      <c r="C841" s="23" t="s">
        <v>190</v>
      </c>
      <c r="D841" s="26">
        <v>26.2</v>
      </c>
      <c r="E841" s="26">
        <v>298.85430000000002</v>
      </c>
      <c r="F841" s="26">
        <v>4036268</v>
      </c>
      <c r="G841" s="26">
        <v>100065.7</v>
      </c>
      <c r="H841" s="23" t="s">
        <v>127</v>
      </c>
      <c r="I841" s="2">
        <f t="shared" si="13"/>
        <v>378.72545812299205</v>
      </c>
      <c r="J841" s="2">
        <f t="shared" si="11"/>
        <v>189.36272906149603</v>
      </c>
      <c r="K841" s="15"/>
    </row>
    <row r="842" spans="1:11" ht="15.75" customHeight="1">
      <c r="A842" s="23" t="s">
        <v>182</v>
      </c>
      <c r="B842" s="25">
        <v>81</v>
      </c>
      <c r="C842" s="23" t="s">
        <v>190</v>
      </c>
      <c r="D842" s="26">
        <v>60.7</v>
      </c>
      <c r="E842" s="26">
        <v>298.6687</v>
      </c>
      <c r="F842" s="26">
        <v>4036269</v>
      </c>
      <c r="G842" s="26">
        <v>100061.9</v>
      </c>
      <c r="H842" s="23" t="s">
        <v>127</v>
      </c>
      <c r="I842" s="2">
        <f t="shared" si="13"/>
        <v>2927.746079478005</v>
      </c>
      <c r="J842" s="2">
        <f t="shared" si="11"/>
        <v>1463.8730397390025</v>
      </c>
      <c r="K842" s="15"/>
    </row>
    <row r="843" spans="1:11" ht="15.75" customHeight="1">
      <c r="A843" s="23" t="s">
        <v>182</v>
      </c>
      <c r="B843" s="25">
        <v>87</v>
      </c>
      <c r="C843" s="23" t="s">
        <v>190</v>
      </c>
      <c r="D843" s="26">
        <v>68.900000000000006</v>
      </c>
      <c r="E843" s="26">
        <v>298.98079999999999</v>
      </c>
      <c r="F843" s="26">
        <v>4036247</v>
      </c>
      <c r="G843" s="26">
        <v>100060</v>
      </c>
      <c r="H843" s="23" t="s">
        <v>127</v>
      </c>
      <c r="I843" s="2">
        <f t="shared" si="13"/>
        <v>3985.5542616261509</v>
      </c>
      <c r="J843" s="2">
        <f t="shared" si="11"/>
        <v>1992.7771308130755</v>
      </c>
      <c r="K843" s="15"/>
    </row>
    <row r="844" spans="1:11" ht="15.75" customHeight="1">
      <c r="A844" s="23" t="s">
        <v>182</v>
      </c>
      <c r="B844" s="25">
        <v>95</v>
      </c>
      <c r="C844" s="23" t="s">
        <v>190</v>
      </c>
      <c r="D844" s="26">
        <v>43.7</v>
      </c>
      <c r="E844" s="26">
        <v>297.96159999999998</v>
      </c>
      <c r="F844" s="26">
        <v>4036234</v>
      </c>
      <c r="G844" s="26">
        <v>100048.7</v>
      </c>
      <c r="H844" s="23" t="s">
        <v>127</v>
      </c>
      <c r="I844" s="2">
        <f t="shared" si="13"/>
        <v>1315.6955631562957</v>
      </c>
      <c r="J844" s="2">
        <f t="shared" si="11"/>
        <v>657.84778157814787</v>
      </c>
      <c r="K844" s="15"/>
    </row>
    <row r="845" spans="1:11" ht="15.75" customHeight="1">
      <c r="A845" s="23" t="s">
        <v>182</v>
      </c>
      <c r="B845" s="25">
        <v>99</v>
      </c>
      <c r="C845" s="23" t="s">
        <v>190</v>
      </c>
      <c r="D845" s="26">
        <v>27.8</v>
      </c>
      <c r="E845" s="26">
        <v>298.70409999999998</v>
      </c>
      <c r="F845" s="26">
        <v>4036230</v>
      </c>
      <c r="G845" s="26">
        <v>100054.5</v>
      </c>
      <c r="H845" s="23" t="s">
        <v>127</v>
      </c>
      <c r="I845" s="2">
        <f t="shared" si="13"/>
        <v>437.5113645522141</v>
      </c>
      <c r="J845" s="2">
        <f t="shared" si="11"/>
        <v>218.75568227610705</v>
      </c>
      <c r="K845" s="15"/>
    </row>
    <row r="846" spans="1:11" ht="15.75" customHeight="1">
      <c r="A846" s="23" t="s">
        <v>182</v>
      </c>
      <c r="B846" s="25">
        <v>105</v>
      </c>
      <c r="C846" s="23" t="s">
        <v>190</v>
      </c>
      <c r="D846" s="26">
        <v>32.700000000000003</v>
      </c>
      <c r="E846" s="26">
        <v>298.04649999999998</v>
      </c>
      <c r="F846" s="26">
        <v>4036170</v>
      </c>
      <c r="G846" s="26">
        <v>100053.4</v>
      </c>
      <c r="H846" s="23" t="s">
        <v>127</v>
      </c>
      <c r="I846" s="2">
        <f t="shared" si="13"/>
        <v>649.54259464623829</v>
      </c>
      <c r="J846" s="2">
        <f t="shared" si="11"/>
        <v>324.77129732311914</v>
      </c>
      <c r="K846" s="15"/>
    </row>
    <row r="847" spans="1:11" ht="15.75" customHeight="1">
      <c r="A847" s="23" t="s">
        <v>182</v>
      </c>
      <c r="B847" s="25">
        <v>156</v>
      </c>
      <c r="C847" s="23" t="s">
        <v>190</v>
      </c>
      <c r="D847" s="26">
        <v>50.5</v>
      </c>
      <c r="E847" s="26">
        <v>298.84350000000001</v>
      </c>
      <c r="F847" s="26">
        <v>4036198</v>
      </c>
      <c r="G847" s="26">
        <v>100060.4</v>
      </c>
      <c r="H847" s="23" t="s">
        <v>127</v>
      </c>
      <c r="I847" s="2">
        <f t="shared" si="13"/>
        <v>1870.8861884771025</v>
      </c>
      <c r="J847" s="2">
        <f t="shared" si="11"/>
        <v>935.44309423855123</v>
      </c>
      <c r="K847" s="15"/>
    </row>
    <row r="848" spans="1:11" ht="15.75" customHeight="1">
      <c r="A848" s="23" t="s">
        <v>182</v>
      </c>
      <c r="B848" s="25">
        <v>217</v>
      </c>
      <c r="C848" s="23" t="s">
        <v>190</v>
      </c>
      <c r="D848" s="26">
        <v>43.7</v>
      </c>
      <c r="E848" s="26">
        <v>299.4033</v>
      </c>
      <c r="F848" s="26">
        <v>4036239</v>
      </c>
      <c r="G848" s="26">
        <v>100076.1</v>
      </c>
      <c r="H848" s="23" t="s">
        <v>127</v>
      </c>
      <c r="I848" s="2">
        <f t="shared" si="13"/>
        <v>1315.6955631562957</v>
      </c>
      <c r="J848" s="2">
        <f t="shared" si="11"/>
        <v>657.84778157814787</v>
      </c>
      <c r="K848" s="15"/>
    </row>
    <row r="849" spans="1:11" ht="15.75" customHeight="1">
      <c r="A849" s="23" t="s">
        <v>182</v>
      </c>
      <c r="B849" s="25">
        <v>230</v>
      </c>
      <c r="C849" s="23" t="s">
        <v>190</v>
      </c>
      <c r="D849" s="26">
        <v>37</v>
      </c>
      <c r="E849" s="26">
        <v>299.3603</v>
      </c>
      <c r="F849" s="26">
        <v>4036245</v>
      </c>
      <c r="G849" s="26">
        <v>100075.7</v>
      </c>
      <c r="H849" s="23" t="s">
        <v>127</v>
      </c>
      <c r="I849" s="2">
        <f t="shared" si="13"/>
        <v>877.42930058352545</v>
      </c>
      <c r="J849" s="2">
        <f t="shared" si="11"/>
        <v>438.71465029176272</v>
      </c>
      <c r="K849" s="15"/>
    </row>
    <row r="850" spans="1:11" ht="15.75" customHeight="1">
      <c r="A850" s="23" t="s">
        <v>182</v>
      </c>
      <c r="B850" s="25">
        <v>254</v>
      </c>
      <c r="C850" s="23" t="s">
        <v>190</v>
      </c>
      <c r="D850" s="26">
        <v>43.5</v>
      </c>
      <c r="E850" s="26">
        <v>298.30410000000001</v>
      </c>
      <c r="F850" s="26">
        <v>4036255</v>
      </c>
      <c r="G850" s="26">
        <v>100048.3</v>
      </c>
      <c r="H850" s="23" t="s">
        <v>127</v>
      </c>
      <c r="I850" s="2">
        <f t="shared" si="13"/>
        <v>1301.0861251442805</v>
      </c>
      <c r="J850" s="2">
        <f t="shared" si="11"/>
        <v>650.54306257214023</v>
      </c>
      <c r="K850" s="15"/>
    </row>
    <row r="851" spans="1:11" ht="15.75" customHeight="1">
      <c r="A851" s="23" t="s">
        <v>182</v>
      </c>
      <c r="B851" s="25">
        <v>257</v>
      </c>
      <c r="C851" s="23" t="s">
        <v>190</v>
      </c>
      <c r="D851" s="26">
        <v>35.299999999999997</v>
      </c>
      <c r="E851" s="26">
        <v>298.38</v>
      </c>
      <c r="F851" s="26">
        <v>4036260</v>
      </c>
      <c r="G851" s="26">
        <v>100054.5</v>
      </c>
      <c r="H851" s="23" t="s">
        <v>127</v>
      </c>
      <c r="I851" s="2">
        <f t="shared" si="13"/>
        <v>782.50781596721242</v>
      </c>
      <c r="J851" s="2">
        <f t="shared" si="11"/>
        <v>391.25390798360621</v>
      </c>
      <c r="K851" s="15"/>
    </row>
    <row r="852" spans="1:11" ht="15.75" customHeight="1">
      <c r="A852" s="23" t="s">
        <v>182</v>
      </c>
      <c r="B852" s="25">
        <v>284</v>
      </c>
      <c r="C852" s="23" t="s">
        <v>190</v>
      </c>
      <c r="D852" s="26">
        <v>35.299999999999997</v>
      </c>
      <c r="E852" s="26">
        <v>297.91640000000001</v>
      </c>
      <c r="F852" s="26">
        <v>4036201</v>
      </c>
      <c r="G852" s="26">
        <v>100034.9</v>
      </c>
      <c r="H852" s="23" t="s">
        <v>127</v>
      </c>
      <c r="I852" s="2">
        <f t="shared" si="13"/>
        <v>782.50781596721242</v>
      </c>
      <c r="J852" s="2">
        <f t="shared" si="11"/>
        <v>391.25390798360621</v>
      </c>
      <c r="K852" s="15"/>
    </row>
    <row r="853" spans="1:11" ht="15.75" customHeight="1">
      <c r="A853" s="23" t="s">
        <v>182</v>
      </c>
      <c r="B853" s="25">
        <v>314</v>
      </c>
      <c r="C853" s="23" t="s">
        <v>190</v>
      </c>
      <c r="D853" s="26">
        <v>45.8</v>
      </c>
      <c r="E853" s="26">
        <v>298.42520000000002</v>
      </c>
      <c r="F853" s="26">
        <v>4036222</v>
      </c>
      <c r="G853" s="26">
        <v>100052.8</v>
      </c>
      <c r="H853" s="23" t="s">
        <v>127</v>
      </c>
      <c r="I853" s="2">
        <f t="shared" si="13"/>
        <v>1474.939623336058</v>
      </c>
      <c r="J853" s="2">
        <f t="shared" si="11"/>
        <v>737.46981166802902</v>
      </c>
      <c r="K853" s="15"/>
    </row>
    <row r="854" spans="1:11" ht="15.75" customHeight="1">
      <c r="A854" s="23" t="s">
        <v>182</v>
      </c>
      <c r="B854" s="25">
        <v>318</v>
      </c>
      <c r="C854" s="23" t="s">
        <v>190</v>
      </c>
      <c r="D854" s="26">
        <v>26.3</v>
      </c>
      <c r="E854" s="26">
        <v>298.34019999999998</v>
      </c>
      <c r="F854" s="26">
        <v>4036219</v>
      </c>
      <c r="G854" s="26">
        <v>100051.3</v>
      </c>
      <c r="H854" s="23" t="s">
        <v>127</v>
      </c>
      <c r="I854" s="2">
        <f t="shared" si="13"/>
        <v>382.25377166094688</v>
      </c>
      <c r="J854" s="2">
        <f t="shared" si="11"/>
        <v>191.12688583047344</v>
      </c>
      <c r="K854" s="15"/>
    </row>
    <row r="855" spans="1:11" ht="15.75" customHeight="1">
      <c r="A855" s="23" t="s">
        <v>182</v>
      </c>
      <c r="B855" s="25">
        <v>320</v>
      </c>
      <c r="C855" s="23" t="s">
        <v>190</v>
      </c>
      <c r="D855" s="26">
        <v>45.2</v>
      </c>
      <c r="E855" s="26">
        <v>298.23630000000003</v>
      </c>
      <c r="F855" s="26">
        <v>4036211</v>
      </c>
      <c r="G855" s="26">
        <v>100049.8</v>
      </c>
      <c r="H855" s="23" t="s">
        <v>127</v>
      </c>
      <c r="I855" s="2">
        <f t="shared" si="13"/>
        <v>1428.3461689910127</v>
      </c>
      <c r="J855" s="2">
        <f t="shared" si="11"/>
        <v>714.17308449550637</v>
      </c>
      <c r="K855" s="15"/>
    </row>
    <row r="856" spans="1:11" ht="15.75" customHeight="1">
      <c r="A856" s="23" t="s">
        <v>182</v>
      </c>
      <c r="B856" s="25">
        <v>322</v>
      </c>
      <c r="C856" s="23" t="s">
        <v>190</v>
      </c>
      <c r="D856" s="26">
        <v>49.2</v>
      </c>
      <c r="E856" s="26">
        <v>298.28129999999999</v>
      </c>
      <c r="F856" s="26">
        <v>4036206</v>
      </c>
      <c r="G856" s="26">
        <v>100041.8</v>
      </c>
      <c r="H856" s="23" t="s">
        <v>127</v>
      </c>
      <c r="I856" s="2">
        <f t="shared" si="13"/>
        <v>1755.8077006525702</v>
      </c>
      <c r="J856" s="2">
        <f t="shared" si="11"/>
        <v>877.90385032628512</v>
      </c>
      <c r="K856" s="15"/>
    </row>
    <row r="857" spans="1:11" ht="15.75" customHeight="1">
      <c r="A857" s="23" t="s">
        <v>182</v>
      </c>
      <c r="B857" s="25">
        <v>324</v>
      </c>
      <c r="C857" s="23" t="s">
        <v>190</v>
      </c>
      <c r="D857" s="26">
        <v>39.6</v>
      </c>
      <c r="E857" s="26">
        <v>298.30079999999998</v>
      </c>
      <c r="F857" s="26">
        <v>4036203</v>
      </c>
      <c r="G857" s="26">
        <v>100039.7</v>
      </c>
      <c r="H857" s="23" t="s">
        <v>127</v>
      </c>
      <c r="I857" s="2">
        <f t="shared" si="13"/>
        <v>1035.1543651692916</v>
      </c>
      <c r="J857" s="2">
        <f t="shared" si="11"/>
        <v>517.57718258464581</v>
      </c>
      <c r="K857" s="15"/>
    </row>
    <row r="858" spans="1:11" ht="15.75" customHeight="1">
      <c r="A858" s="23" t="s">
        <v>182</v>
      </c>
      <c r="B858" s="25">
        <v>327</v>
      </c>
      <c r="C858" s="23" t="s">
        <v>190</v>
      </c>
      <c r="D858" s="26">
        <v>41.9</v>
      </c>
      <c r="E858" s="26">
        <v>298.13319999999999</v>
      </c>
      <c r="F858" s="26">
        <v>4036197</v>
      </c>
      <c r="G858" s="26">
        <v>100037.5</v>
      </c>
      <c r="H858" s="23" t="s">
        <v>127</v>
      </c>
      <c r="I858" s="2">
        <f t="shared" si="13"/>
        <v>1187.6510881102972</v>
      </c>
      <c r="J858" s="2">
        <f t="shared" si="11"/>
        <v>593.82554405514861</v>
      </c>
      <c r="K858" s="15"/>
    </row>
    <row r="859" spans="1:11" ht="15.75" customHeight="1">
      <c r="A859" s="23" t="s">
        <v>182</v>
      </c>
      <c r="B859" s="25">
        <v>329</v>
      </c>
      <c r="C859" s="23" t="s">
        <v>190</v>
      </c>
      <c r="D859" s="26">
        <v>62.3</v>
      </c>
      <c r="E859" s="26">
        <v>298.46940000000001</v>
      </c>
      <c r="F859" s="26">
        <v>4036194</v>
      </c>
      <c r="G859" s="26">
        <v>100045.2</v>
      </c>
      <c r="H859" s="23" t="s">
        <v>127</v>
      </c>
      <c r="I859" s="2">
        <f t="shared" si="13"/>
        <v>3119.1646440619074</v>
      </c>
      <c r="J859" s="2">
        <f t="shared" si="11"/>
        <v>1559.5823220309537</v>
      </c>
      <c r="K859" s="15"/>
    </row>
    <row r="860" spans="1:11" ht="15.75" customHeight="1">
      <c r="A860" s="23" t="s">
        <v>182</v>
      </c>
      <c r="B860" s="25">
        <v>387</v>
      </c>
      <c r="C860" s="23" t="s">
        <v>190</v>
      </c>
      <c r="D860" s="26">
        <v>29</v>
      </c>
      <c r="E860" s="26">
        <v>295.77519999999998</v>
      </c>
      <c r="F860" s="26">
        <v>4036198</v>
      </c>
      <c r="G860" s="26">
        <v>100017.5</v>
      </c>
      <c r="H860" s="23" t="s">
        <v>127</v>
      </c>
      <c r="I860" s="2">
        <f t="shared" si="13"/>
        <v>484.91397756118579</v>
      </c>
      <c r="J860" s="2">
        <f t="shared" si="11"/>
        <v>242.45698878059289</v>
      </c>
      <c r="K860" s="15"/>
    </row>
    <row r="861" spans="1:11" ht="15.75" customHeight="1">
      <c r="A861" s="23" t="s">
        <v>182</v>
      </c>
      <c r="B861" s="25">
        <v>424</v>
      </c>
      <c r="C861" s="23" t="s">
        <v>190</v>
      </c>
      <c r="D861" s="26">
        <v>28</v>
      </c>
      <c r="E861" s="26">
        <v>297.46960000000001</v>
      </c>
      <c r="F861" s="26">
        <v>4036185</v>
      </c>
      <c r="G861" s="26">
        <v>100028.2</v>
      </c>
      <c r="H861" s="23" t="s">
        <v>127</v>
      </c>
      <c r="I861" s="2">
        <f t="shared" si="13"/>
        <v>445.21273257577906</v>
      </c>
      <c r="J861" s="2">
        <f t="shared" si="11"/>
        <v>222.60636628788953</v>
      </c>
      <c r="K861" s="15"/>
    </row>
    <row r="862" spans="1:11" ht="15.75" customHeight="1">
      <c r="A862" s="23" t="s">
        <v>182</v>
      </c>
      <c r="B862" s="25">
        <v>434</v>
      </c>
      <c r="C862" s="23" t="s">
        <v>190</v>
      </c>
      <c r="D862" s="26">
        <v>33</v>
      </c>
      <c r="E862" s="26">
        <v>296.06169999999997</v>
      </c>
      <c r="F862" s="26">
        <v>4036188</v>
      </c>
      <c r="G862" s="26">
        <v>100006.1</v>
      </c>
      <c r="H862" s="23" t="s">
        <v>127</v>
      </c>
      <c r="I862" s="2">
        <f t="shared" si="13"/>
        <v>664.14380918331619</v>
      </c>
      <c r="J862" s="2">
        <f t="shared" si="11"/>
        <v>332.0719045916581</v>
      </c>
      <c r="K862" s="15"/>
    </row>
    <row r="863" spans="1:11" ht="15.75" customHeight="1">
      <c r="A863" s="23" t="s">
        <v>182</v>
      </c>
      <c r="B863" s="25">
        <v>469</v>
      </c>
      <c r="C863" s="23" t="s">
        <v>190</v>
      </c>
      <c r="D863" s="26">
        <v>85.9</v>
      </c>
      <c r="E863" s="26">
        <v>295.62790000000001</v>
      </c>
      <c r="F863" s="26">
        <v>4036213</v>
      </c>
      <c r="G863" s="26">
        <v>100019</v>
      </c>
      <c r="H863" s="23" t="s">
        <v>127</v>
      </c>
      <c r="I863" s="2">
        <f t="shared" si="13"/>
        <v>6817.4451998478271</v>
      </c>
      <c r="J863" s="2">
        <f t="shared" si="11"/>
        <v>3408.7225999239135</v>
      </c>
      <c r="K863" s="15"/>
    </row>
    <row r="864" spans="1:11" ht="15.75" customHeight="1">
      <c r="A864" s="23" t="s">
        <v>182</v>
      </c>
      <c r="B864" s="25">
        <v>477</v>
      </c>
      <c r="C864" s="23" t="s">
        <v>190</v>
      </c>
      <c r="D864" s="26">
        <v>65.099999999999994</v>
      </c>
      <c r="E864" s="26">
        <v>296.06099999999998</v>
      </c>
      <c r="F864" s="26">
        <v>4036232</v>
      </c>
      <c r="G864" s="26">
        <v>100018.5</v>
      </c>
      <c r="H864" s="23" t="s">
        <v>127</v>
      </c>
      <c r="I864" s="2">
        <f t="shared" si="13"/>
        <v>3471.4773711171997</v>
      </c>
      <c r="J864" s="2">
        <f t="shared" si="11"/>
        <v>1735.7386855585999</v>
      </c>
      <c r="K864" s="15"/>
    </row>
    <row r="865" spans="1:11" ht="15.75" customHeight="1">
      <c r="A865" s="23" t="s">
        <v>182</v>
      </c>
      <c r="B865" s="25">
        <v>490</v>
      </c>
      <c r="C865" s="23" t="s">
        <v>190</v>
      </c>
      <c r="D865" s="26">
        <v>40.5</v>
      </c>
      <c r="E865" s="26">
        <v>297.27569999999997</v>
      </c>
      <c r="F865" s="26">
        <v>4036255</v>
      </c>
      <c r="G865" s="26">
        <v>100028.3</v>
      </c>
      <c r="H865" s="23" t="s">
        <v>127</v>
      </c>
      <c r="I865" s="2">
        <f t="shared" si="13"/>
        <v>1093.358319209673</v>
      </c>
      <c r="J865" s="2">
        <f t="shared" si="11"/>
        <v>546.67915960483651</v>
      </c>
      <c r="K865" s="15"/>
    </row>
    <row r="866" spans="1:11" ht="15.75" customHeight="1">
      <c r="A866" s="23" t="s">
        <v>182</v>
      </c>
      <c r="B866" s="25">
        <v>502</v>
      </c>
      <c r="C866" s="23" t="s">
        <v>190</v>
      </c>
      <c r="D866" s="26">
        <v>51.3</v>
      </c>
      <c r="E866" s="26">
        <v>297.46039999999999</v>
      </c>
      <c r="F866" s="26">
        <v>4036214</v>
      </c>
      <c r="G866" s="26">
        <v>100030.9</v>
      </c>
      <c r="H866" s="23" t="s">
        <v>127</v>
      </c>
      <c r="I866" s="2">
        <f t="shared" si="13"/>
        <v>1943.8519582336255</v>
      </c>
      <c r="J866" s="2">
        <f t="shared" si="11"/>
        <v>971.92597911681275</v>
      </c>
      <c r="K866" s="15"/>
    </row>
    <row r="867" spans="1:11" ht="15.75" customHeight="1">
      <c r="A867" s="23" t="s">
        <v>182</v>
      </c>
      <c r="B867" s="25">
        <v>509</v>
      </c>
      <c r="C867" s="23" t="s">
        <v>190</v>
      </c>
      <c r="D867" s="26">
        <v>62</v>
      </c>
      <c r="E867" s="26">
        <v>297.16770000000002</v>
      </c>
      <c r="F867" s="26">
        <v>4036224</v>
      </c>
      <c r="G867" s="26">
        <v>100034.3</v>
      </c>
      <c r="H867" s="23" t="s">
        <v>127</v>
      </c>
      <c r="I867" s="2">
        <f t="shared" si="13"/>
        <v>3082.7289921356819</v>
      </c>
      <c r="J867" s="2">
        <f t="shared" si="11"/>
        <v>1541.3644960678409</v>
      </c>
      <c r="K867" s="15"/>
    </row>
    <row r="868" spans="1:11" ht="15.75" customHeight="1">
      <c r="A868" s="23" t="s">
        <v>182</v>
      </c>
      <c r="B868" s="25">
        <v>516</v>
      </c>
      <c r="C868" s="23" t="s">
        <v>190</v>
      </c>
      <c r="D868" s="26">
        <v>39.9</v>
      </c>
      <c r="E868" s="26">
        <v>297.31450000000001</v>
      </c>
      <c r="F868" s="26">
        <v>4036242</v>
      </c>
      <c r="G868" s="26">
        <v>100031.1</v>
      </c>
      <c r="H868" s="23" t="s">
        <v>127</v>
      </c>
      <c r="I868" s="2">
        <f t="shared" si="13"/>
        <v>1054.3473697555314</v>
      </c>
      <c r="J868" s="2">
        <f t="shared" si="11"/>
        <v>527.17368487776571</v>
      </c>
      <c r="K868" s="15"/>
    </row>
    <row r="869" spans="1:11" ht="15.75" customHeight="1">
      <c r="A869" s="23" t="s">
        <v>182</v>
      </c>
      <c r="B869" s="25">
        <v>521</v>
      </c>
      <c r="C869" s="23" t="s">
        <v>190</v>
      </c>
      <c r="D869" s="26">
        <v>28.3</v>
      </c>
      <c r="E869" s="26">
        <v>297.91109999999998</v>
      </c>
      <c r="F869" s="26">
        <v>4036253</v>
      </c>
      <c r="G869" s="26">
        <v>100039.7</v>
      </c>
      <c r="H869" s="23" t="s">
        <v>127</v>
      </c>
      <c r="I869" s="2">
        <f t="shared" si="13"/>
        <v>456.91355016797388</v>
      </c>
      <c r="J869" s="2">
        <f t="shared" si="11"/>
        <v>228.45677508398694</v>
      </c>
      <c r="K869" s="15"/>
    </row>
    <row r="870" spans="1:11" ht="15.75" customHeight="1">
      <c r="A870" s="23" t="s">
        <v>182</v>
      </c>
      <c r="B870" s="25">
        <v>523</v>
      </c>
      <c r="C870" s="23" t="s">
        <v>190</v>
      </c>
      <c r="D870" s="26">
        <v>19.399999999999999</v>
      </c>
      <c r="E870" s="26">
        <v>297.70859999999999</v>
      </c>
      <c r="F870" s="26">
        <v>4036257</v>
      </c>
      <c r="G870" s="26">
        <v>100034</v>
      </c>
      <c r="H870" s="23" t="s">
        <v>127</v>
      </c>
      <c r="I870" s="2">
        <f t="shared" si="13"/>
        <v>182.24787252380037</v>
      </c>
      <c r="J870" s="2">
        <f t="shared" si="11"/>
        <v>91.123936261900184</v>
      </c>
      <c r="K870" s="15"/>
    </row>
    <row r="871" spans="1:11" ht="15.75" customHeight="1">
      <c r="A871" s="23" t="s">
        <v>182</v>
      </c>
      <c r="B871" s="25">
        <v>532</v>
      </c>
      <c r="C871" s="23" t="s">
        <v>190</v>
      </c>
      <c r="D871" s="26">
        <v>52</v>
      </c>
      <c r="E871" s="26">
        <v>297.62630000000001</v>
      </c>
      <c r="F871" s="26">
        <v>4036270</v>
      </c>
      <c r="G871" s="26">
        <v>100043.3</v>
      </c>
      <c r="H871" s="23" t="s">
        <v>127</v>
      </c>
      <c r="I871" s="2">
        <f t="shared" si="13"/>
        <v>2009.0504163991516</v>
      </c>
      <c r="J871" s="2">
        <f t="shared" si="11"/>
        <v>1004.5252081995758</v>
      </c>
      <c r="K871" s="15"/>
    </row>
    <row r="872" spans="1:11" ht="15.75" customHeight="1">
      <c r="A872" s="23" t="s">
        <v>182</v>
      </c>
      <c r="B872" s="25">
        <v>537</v>
      </c>
      <c r="C872" s="23" t="s">
        <v>190</v>
      </c>
      <c r="D872" s="26">
        <v>52</v>
      </c>
      <c r="E872" s="26">
        <v>294.81139999999999</v>
      </c>
      <c r="F872" s="26">
        <v>4036282</v>
      </c>
      <c r="G872" s="26">
        <v>100014.6</v>
      </c>
      <c r="H872" s="23" t="s">
        <v>127</v>
      </c>
      <c r="I872" s="2">
        <f t="shared" si="13"/>
        <v>2009.0504163991516</v>
      </c>
      <c r="J872" s="2">
        <f t="shared" si="11"/>
        <v>1004.5252081995758</v>
      </c>
      <c r="K872" s="15"/>
    </row>
    <row r="873" spans="1:11" ht="15.75" customHeight="1">
      <c r="A873" s="23" t="s">
        <v>182</v>
      </c>
      <c r="B873" s="25">
        <v>544</v>
      </c>
      <c r="C873" s="23" t="s">
        <v>190</v>
      </c>
      <c r="D873" s="26">
        <v>59.8</v>
      </c>
      <c r="E873" s="26">
        <v>295.27390000000003</v>
      </c>
      <c r="F873" s="26">
        <v>4036265</v>
      </c>
      <c r="G873" s="26">
        <v>100007.2</v>
      </c>
      <c r="H873" s="23" t="s">
        <v>127</v>
      </c>
      <c r="I873" s="2">
        <f t="shared" si="13"/>
        <v>2823.1991743255321</v>
      </c>
      <c r="J873" s="2">
        <f t="shared" si="11"/>
        <v>1411.5995871627661</v>
      </c>
      <c r="K873" s="15"/>
    </row>
    <row r="874" spans="1:11" ht="15.75" customHeight="1">
      <c r="A874" s="23" t="s">
        <v>182</v>
      </c>
      <c r="B874" s="25">
        <v>547</v>
      </c>
      <c r="C874" s="23" t="s">
        <v>190</v>
      </c>
      <c r="D874" s="26">
        <v>36.799999999999997</v>
      </c>
      <c r="E874" s="26">
        <v>295.40629999999999</v>
      </c>
      <c r="F874" s="26">
        <v>4036262</v>
      </c>
      <c r="G874" s="26">
        <v>100003.6</v>
      </c>
      <c r="H874" s="23" t="s">
        <v>127</v>
      </c>
      <c r="I874" s="2">
        <f t="shared" si="13"/>
        <v>865.9289442917626</v>
      </c>
      <c r="J874" s="2">
        <f t="shared" si="11"/>
        <v>432.9644721458813</v>
      </c>
      <c r="K874" s="15"/>
    </row>
    <row r="875" spans="1:11" ht="15.75" customHeight="1">
      <c r="A875" s="23" t="s">
        <v>182</v>
      </c>
      <c r="B875" s="25">
        <v>550</v>
      </c>
      <c r="C875" s="23" t="s">
        <v>190</v>
      </c>
      <c r="D875" s="26">
        <v>48.8</v>
      </c>
      <c r="E875" s="26">
        <v>295.62439999999998</v>
      </c>
      <c r="F875" s="26">
        <v>4036256</v>
      </c>
      <c r="G875" s="26">
        <v>100007.1</v>
      </c>
      <c r="H875" s="23" t="s">
        <v>127</v>
      </c>
      <c r="I875" s="2">
        <f t="shared" si="13"/>
        <v>1721.2621822222768</v>
      </c>
      <c r="J875" s="2">
        <f t="shared" si="11"/>
        <v>860.6310911111384</v>
      </c>
      <c r="K875" s="15"/>
    </row>
    <row r="876" spans="1:11" ht="15.75" customHeight="1">
      <c r="A876" s="23" t="s">
        <v>182</v>
      </c>
      <c r="B876" s="25">
        <v>568</v>
      </c>
      <c r="C876" s="23" t="s">
        <v>190</v>
      </c>
      <c r="D876" s="26">
        <v>48.3</v>
      </c>
      <c r="E876" s="26">
        <v>296.36849999999998</v>
      </c>
      <c r="F876" s="26">
        <v>4036232</v>
      </c>
      <c r="G876" s="26">
        <v>100000.3</v>
      </c>
      <c r="H876" s="23" t="s">
        <v>127</v>
      </c>
      <c r="I876" s="2">
        <f t="shared" si="13"/>
        <v>1678.6478631182511</v>
      </c>
      <c r="J876" s="2">
        <f t="shared" si="11"/>
        <v>839.32393155912553</v>
      </c>
      <c r="K876" s="15"/>
    </row>
    <row r="877" spans="1:11" ht="15.75" customHeight="1">
      <c r="A877" s="23" t="s">
        <v>182</v>
      </c>
      <c r="B877" s="25">
        <v>574</v>
      </c>
      <c r="C877" s="23" t="s">
        <v>190</v>
      </c>
      <c r="D877" s="26">
        <v>42.2</v>
      </c>
      <c r="E877" s="26">
        <v>296.07670000000002</v>
      </c>
      <c r="F877" s="26">
        <v>4036229</v>
      </c>
      <c r="G877" s="26">
        <v>100003.6</v>
      </c>
      <c r="H877" s="23" t="s">
        <v>127</v>
      </c>
      <c r="I877" s="2">
        <f t="shared" si="13"/>
        <v>1208.4566179451431</v>
      </c>
      <c r="J877" s="2">
        <f t="shared" si="11"/>
        <v>604.22830897257154</v>
      </c>
      <c r="K877" s="15"/>
    </row>
    <row r="878" spans="1:11" ht="15.75" customHeight="1">
      <c r="A878" s="23" t="s">
        <v>182</v>
      </c>
      <c r="B878" s="25">
        <v>618</v>
      </c>
      <c r="C878" s="23" t="s">
        <v>190</v>
      </c>
      <c r="D878" s="26">
        <v>40.299999999999997</v>
      </c>
      <c r="E878" s="26">
        <v>295.6925</v>
      </c>
      <c r="F878" s="26">
        <v>4036254</v>
      </c>
      <c r="G878" s="26">
        <v>100013.5</v>
      </c>
      <c r="H878" s="23" t="s">
        <v>127</v>
      </c>
      <c r="I878" s="2">
        <f t="shared" si="13"/>
        <v>1080.2618513932016</v>
      </c>
      <c r="J878" s="2">
        <f t="shared" si="11"/>
        <v>540.1309256966008</v>
      </c>
      <c r="K878" s="15"/>
    </row>
    <row r="879" spans="1:11" ht="15.75" customHeight="1">
      <c r="A879" s="23" t="s">
        <v>182</v>
      </c>
      <c r="B879" s="25">
        <v>622</v>
      </c>
      <c r="C879" s="23" t="s">
        <v>190</v>
      </c>
      <c r="D879" s="26">
        <v>47.8</v>
      </c>
      <c r="E879" s="26">
        <v>295.90219999999999</v>
      </c>
      <c r="F879" s="26">
        <v>4036245</v>
      </c>
      <c r="G879" s="26">
        <v>100012.9</v>
      </c>
      <c r="H879" s="23" t="s">
        <v>127</v>
      </c>
      <c r="I879" s="2">
        <f t="shared" si="13"/>
        <v>1636.6615595285423</v>
      </c>
      <c r="J879" s="2">
        <f t="shared" si="11"/>
        <v>818.33077976427114</v>
      </c>
      <c r="K879" s="15"/>
    </row>
    <row r="880" spans="1:11" ht="15.75" customHeight="1">
      <c r="A880" s="23" t="s">
        <v>182</v>
      </c>
      <c r="B880" s="25">
        <v>663</v>
      </c>
      <c r="C880" s="23" t="s">
        <v>190</v>
      </c>
      <c r="D880" s="26">
        <v>67.599999999999994</v>
      </c>
      <c r="E880" s="26">
        <v>295.16480000000001</v>
      </c>
      <c r="F880" s="26">
        <v>4036195</v>
      </c>
      <c r="G880" s="26">
        <v>100002.9</v>
      </c>
      <c r="H880" s="23" t="s">
        <v>127</v>
      </c>
      <c r="I880" s="2">
        <f t="shared" si="13"/>
        <v>3804.9744382552585</v>
      </c>
      <c r="J880" s="2">
        <f t="shared" si="11"/>
        <v>1902.4872191276293</v>
      </c>
      <c r="K880" s="15"/>
    </row>
    <row r="881" spans="1:11" ht="15.75" customHeight="1">
      <c r="A881" s="23" t="s">
        <v>182</v>
      </c>
      <c r="B881" s="25">
        <v>811</v>
      </c>
      <c r="C881" s="23" t="s">
        <v>190</v>
      </c>
      <c r="D881" s="26">
        <v>28.6</v>
      </c>
      <c r="E881" s="26">
        <v>297.49779999999998</v>
      </c>
      <c r="F881" s="26">
        <v>4036228</v>
      </c>
      <c r="G881" s="26">
        <v>99987.69</v>
      </c>
      <c r="H881" s="23" t="s">
        <v>127</v>
      </c>
      <c r="I881" s="2">
        <f t="shared" si="13"/>
        <v>468.79362167659326</v>
      </c>
      <c r="J881" s="2">
        <f t="shared" si="11"/>
        <v>234.39681083829663</v>
      </c>
      <c r="K881" s="15"/>
    </row>
    <row r="882" spans="1:11" ht="15.75" customHeight="1">
      <c r="A882" s="23" t="s">
        <v>182</v>
      </c>
      <c r="B882" s="25">
        <v>817</v>
      </c>
      <c r="C882" s="23" t="s">
        <v>190</v>
      </c>
      <c r="D882" s="26">
        <v>50</v>
      </c>
      <c r="E882" s="26">
        <v>297.61079999999998</v>
      </c>
      <c r="F882" s="26">
        <v>4036240</v>
      </c>
      <c r="G882" s="26">
        <v>99986.99</v>
      </c>
      <c r="H882" s="23" t="s">
        <v>127</v>
      </c>
      <c r="I882" s="2">
        <f t="shared" si="13"/>
        <v>1826.1156600528564</v>
      </c>
      <c r="J882" s="2">
        <f t="shared" si="11"/>
        <v>913.05783002642818</v>
      </c>
      <c r="K882" s="15"/>
    </row>
    <row r="883" spans="1:11" ht="15.75" customHeight="1">
      <c r="A883" s="23" t="s">
        <v>182</v>
      </c>
      <c r="B883" s="25">
        <v>860</v>
      </c>
      <c r="C883" s="23" t="s">
        <v>190</v>
      </c>
      <c r="D883" s="26">
        <v>50.8</v>
      </c>
      <c r="E883" s="26">
        <v>294.10149999999999</v>
      </c>
      <c r="F883" s="26">
        <v>4036281</v>
      </c>
      <c r="G883" s="26">
        <v>100007.2</v>
      </c>
      <c r="H883" s="23" t="s">
        <v>127</v>
      </c>
      <c r="I883" s="2">
        <f t="shared" si="13"/>
        <v>1898.0556637650723</v>
      </c>
      <c r="J883" s="2">
        <f t="shared" si="11"/>
        <v>949.02783188253613</v>
      </c>
      <c r="K883" s="15"/>
    </row>
    <row r="884" spans="1:11" ht="15.75" customHeight="1">
      <c r="A884" s="23" t="s">
        <v>182</v>
      </c>
      <c r="B884" s="25">
        <v>861</v>
      </c>
      <c r="C884" s="23" t="s">
        <v>190</v>
      </c>
      <c r="D884" s="26">
        <v>31.2</v>
      </c>
      <c r="E884" s="26">
        <v>295.01049999999998</v>
      </c>
      <c r="F884" s="26">
        <v>4036293</v>
      </c>
      <c r="G884" s="26">
        <v>99993</v>
      </c>
      <c r="H884" s="23" t="s">
        <v>127</v>
      </c>
      <c r="I884" s="2">
        <f t="shared" si="13"/>
        <v>579.38414844960516</v>
      </c>
      <c r="J884" s="2">
        <f t="shared" si="11"/>
        <v>289.69207422480258</v>
      </c>
      <c r="K884" s="15"/>
    </row>
    <row r="885" spans="1:11" ht="15.75" customHeight="1">
      <c r="A885" s="23" t="s">
        <v>182</v>
      </c>
      <c r="B885" s="25">
        <v>862</v>
      </c>
      <c r="C885" s="23" t="s">
        <v>190</v>
      </c>
      <c r="D885" s="26">
        <v>49.1</v>
      </c>
      <c r="E885" s="26">
        <v>294.07190000000003</v>
      </c>
      <c r="F885" s="26">
        <v>4036284</v>
      </c>
      <c r="G885" s="26">
        <v>99995.62</v>
      </c>
      <c r="H885" s="23" t="s">
        <v>127</v>
      </c>
      <c r="I885" s="2">
        <f t="shared" si="13"/>
        <v>1747.1333926954335</v>
      </c>
      <c r="J885" s="2">
        <f t="shared" si="11"/>
        <v>873.56669634771674</v>
      </c>
      <c r="K885" s="15"/>
    </row>
    <row r="886" spans="1:11" ht="15.75" customHeight="1">
      <c r="A886" s="23" t="s">
        <v>182</v>
      </c>
      <c r="B886" s="25">
        <v>77</v>
      </c>
      <c r="C886" s="23" t="s">
        <v>191</v>
      </c>
      <c r="D886" s="26">
        <v>76.900000000000006</v>
      </c>
      <c r="E886" s="26">
        <v>299.31110000000001</v>
      </c>
      <c r="F886" s="26">
        <v>4036264</v>
      </c>
      <c r="G886" s="26">
        <v>100074.9</v>
      </c>
      <c r="H886" s="23" t="s">
        <v>127</v>
      </c>
      <c r="I886" s="2">
        <f t="shared" si="13"/>
        <v>5207.3574803272213</v>
      </c>
      <c r="J886" s="2">
        <f t="shared" si="11"/>
        <v>2603.6787401636107</v>
      </c>
      <c r="K886" s="15"/>
    </row>
    <row r="887" spans="1:11" ht="15.75" customHeight="1">
      <c r="A887" s="23" t="s">
        <v>182</v>
      </c>
      <c r="B887" s="25">
        <v>109</v>
      </c>
      <c r="C887" s="23" t="s">
        <v>191</v>
      </c>
      <c r="D887" s="26">
        <v>35</v>
      </c>
      <c r="E887" s="26">
        <v>298.1309</v>
      </c>
      <c r="F887" s="26">
        <v>4036167</v>
      </c>
      <c r="G887" s="26">
        <v>100053.5</v>
      </c>
      <c r="H887" s="23" t="s">
        <v>127</v>
      </c>
      <c r="I887" s="2">
        <f t="shared" si="13"/>
        <v>766.41841269062058</v>
      </c>
      <c r="J887" s="2">
        <f t="shared" si="11"/>
        <v>383.20920634531029</v>
      </c>
      <c r="K887" s="15"/>
    </row>
    <row r="888" spans="1:11" ht="15.75" customHeight="1">
      <c r="A888" s="23" t="s">
        <v>182</v>
      </c>
      <c r="B888" s="25">
        <v>303</v>
      </c>
      <c r="C888" s="23" t="s">
        <v>191</v>
      </c>
      <c r="D888" s="26">
        <v>53</v>
      </c>
      <c r="E888" s="26">
        <v>297.9307</v>
      </c>
      <c r="F888" s="26">
        <v>4036231</v>
      </c>
      <c r="G888" s="26">
        <v>100047.8</v>
      </c>
      <c r="H888" s="23" t="s">
        <v>127</v>
      </c>
      <c r="I888" s="2">
        <f t="shared" si="13"/>
        <v>2104.3976980231901</v>
      </c>
      <c r="J888" s="2">
        <f t="shared" si="11"/>
        <v>1052.198849011595</v>
      </c>
      <c r="K888" s="15"/>
    </row>
    <row r="889" spans="1:11" ht="15.75" customHeight="1">
      <c r="A889" s="23" t="s">
        <v>182</v>
      </c>
      <c r="B889" s="25">
        <v>333</v>
      </c>
      <c r="C889" s="23" t="s">
        <v>191</v>
      </c>
      <c r="D889" s="26">
        <v>54.9</v>
      </c>
      <c r="E889" s="26">
        <v>297.93779999999998</v>
      </c>
      <c r="F889" s="26">
        <v>4036189</v>
      </c>
      <c r="G889" s="26">
        <v>100036.4</v>
      </c>
      <c r="H889" s="23" t="s">
        <v>127</v>
      </c>
      <c r="I889" s="2">
        <f t="shared" si="13"/>
        <v>2292.780593553493</v>
      </c>
      <c r="J889" s="2">
        <f t="shared" si="11"/>
        <v>1146.3902967767465</v>
      </c>
      <c r="K889" s="15"/>
    </row>
    <row r="890" spans="1:11" ht="15.75" customHeight="1">
      <c r="A890" s="23" t="s">
        <v>182</v>
      </c>
      <c r="B890" s="25">
        <v>333.1</v>
      </c>
      <c r="C890" s="23" t="s">
        <v>191</v>
      </c>
      <c r="D890" s="26">
        <v>63</v>
      </c>
      <c r="E890" s="26">
        <v>297.93779999999998</v>
      </c>
      <c r="F890" s="26">
        <v>4036189</v>
      </c>
      <c r="G890" s="26">
        <v>100036.4</v>
      </c>
      <c r="H890" s="23" t="s">
        <v>127</v>
      </c>
      <c r="I890" s="2">
        <f t="shared" si="13"/>
        <v>3205.1640413140458</v>
      </c>
      <c r="J890" s="2">
        <f t="shared" si="11"/>
        <v>1602.5820206570229</v>
      </c>
      <c r="K890" s="15"/>
    </row>
    <row r="891" spans="1:11" ht="15.75" customHeight="1">
      <c r="A891" s="23" t="s">
        <v>182</v>
      </c>
      <c r="B891" s="25">
        <v>635</v>
      </c>
      <c r="C891" s="23" t="s">
        <v>191</v>
      </c>
      <c r="D891" s="26">
        <v>52.9</v>
      </c>
      <c r="E891" s="26">
        <v>295.71339999999998</v>
      </c>
      <c r="F891" s="26">
        <v>4036217</v>
      </c>
      <c r="G891" s="26">
        <v>100002.2</v>
      </c>
      <c r="H891" s="23" t="s">
        <v>127</v>
      </c>
      <c r="I891" s="2">
        <f t="shared" si="13"/>
        <v>2094.7456302931505</v>
      </c>
      <c r="J891" s="2">
        <f t="shared" si="11"/>
        <v>1047.3728151465752</v>
      </c>
      <c r="K891" s="15"/>
    </row>
    <row r="892" spans="1:11" ht="15.75" customHeight="1">
      <c r="A892" s="23" t="s">
        <v>182</v>
      </c>
      <c r="B892" s="25">
        <v>103</v>
      </c>
      <c r="C892" s="23" t="s">
        <v>192</v>
      </c>
      <c r="D892" s="26">
        <v>52.6</v>
      </c>
      <c r="E892" s="26">
        <v>298.27190000000002</v>
      </c>
      <c r="F892" s="26">
        <v>4036170</v>
      </c>
      <c r="G892" s="26">
        <v>100055</v>
      </c>
      <c r="H892" s="23" t="s">
        <v>127</v>
      </c>
      <c r="I892" s="2">
        <f t="shared" si="13"/>
        <v>2065.9461380170355</v>
      </c>
      <c r="J892" s="2">
        <f t="shared" si="11"/>
        <v>1032.9730690085178</v>
      </c>
      <c r="K892" s="15"/>
    </row>
    <row r="893" spans="1:11" ht="15.75" customHeight="1">
      <c r="A893" s="23" t="s">
        <v>182</v>
      </c>
      <c r="B893" s="25">
        <v>116</v>
      </c>
      <c r="C893" s="23" t="s">
        <v>192</v>
      </c>
      <c r="D893" s="26">
        <v>46.3</v>
      </c>
      <c r="E893" s="26">
        <v>298.88099999999997</v>
      </c>
      <c r="F893" s="26">
        <v>4036173</v>
      </c>
      <c r="G893" s="26">
        <v>100059.5</v>
      </c>
      <c r="H893" s="23" t="s">
        <v>127</v>
      </c>
      <c r="I893" s="2">
        <f t="shared" si="13"/>
        <v>1514.4423459351235</v>
      </c>
      <c r="J893" s="2">
        <f t="shared" si="11"/>
        <v>757.22117296756176</v>
      </c>
      <c r="K893" s="15"/>
    </row>
    <row r="894" spans="1:11" ht="15.75" customHeight="1">
      <c r="A894" s="23" t="s">
        <v>182</v>
      </c>
      <c r="B894" s="25">
        <v>129</v>
      </c>
      <c r="C894" s="23" t="s">
        <v>192</v>
      </c>
      <c r="D894" s="26">
        <v>59.2</v>
      </c>
      <c r="E894" s="26">
        <v>298.85239999999999</v>
      </c>
      <c r="F894" s="26">
        <v>4036188</v>
      </c>
      <c r="G894" s="26">
        <v>100056.6</v>
      </c>
      <c r="H894" s="23" t="s">
        <v>127</v>
      </c>
      <c r="I894" s="2">
        <f t="shared" si="13"/>
        <v>2754.7424076457924</v>
      </c>
      <c r="J894" s="2">
        <f t="shared" si="11"/>
        <v>1377.3712038228962</v>
      </c>
      <c r="K894" s="15"/>
    </row>
    <row r="895" spans="1:11" ht="15.75" customHeight="1">
      <c r="A895" s="23" t="s">
        <v>182</v>
      </c>
      <c r="B895" s="25">
        <v>235</v>
      </c>
      <c r="C895" s="23" t="s">
        <v>192</v>
      </c>
      <c r="D895" s="26">
        <v>52</v>
      </c>
      <c r="E895" s="26">
        <v>299.5095</v>
      </c>
      <c r="F895" s="26">
        <v>4036258</v>
      </c>
      <c r="G895" s="26">
        <v>100083.7</v>
      </c>
      <c r="H895" s="23" t="s">
        <v>127</v>
      </c>
      <c r="I895" s="2">
        <f t="shared" si="13"/>
        <v>2009.0504163991516</v>
      </c>
      <c r="J895" s="2">
        <f t="shared" si="11"/>
        <v>1004.5252081995758</v>
      </c>
      <c r="K895" s="15"/>
    </row>
    <row r="896" spans="1:11" ht="15.75" customHeight="1">
      <c r="A896" s="23" t="s">
        <v>182</v>
      </c>
      <c r="B896" s="25">
        <v>271</v>
      </c>
      <c r="C896" s="23" t="s">
        <v>192</v>
      </c>
      <c r="D896" s="26">
        <v>42.6</v>
      </c>
      <c r="E896" s="26">
        <v>297.74689999999998</v>
      </c>
      <c r="F896" s="26">
        <v>4036230</v>
      </c>
      <c r="G896" s="26">
        <v>100044.2</v>
      </c>
      <c r="H896" s="23" t="s">
        <v>127</v>
      </c>
      <c r="I896" s="2">
        <f t="shared" si="13"/>
        <v>1236.5291030532671</v>
      </c>
      <c r="J896" s="2">
        <f t="shared" si="11"/>
        <v>618.26455152663357</v>
      </c>
      <c r="K896" s="15"/>
    </row>
    <row r="897" spans="1:11" ht="15.75" customHeight="1">
      <c r="A897" s="23" t="s">
        <v>182</v>
      </c>
      <c r="B897" s="25">
        <v>290</v>
      </c>
      <c r="C897" s="23" t="s">
        <v>192</v>
      </c>
      <c r="D897" s="26">
        <v>52.6</v>
      </c>
      <c r="E897" s="26">
        <v>297.21839999999997</v>
      </c>
      <c r="F897" s="26">
        <v>4036189</v>
      </c>
      <c r="G897" s="26">
        <v>100024.1</v>
      </c>
      <c r="H897" s="23" t="s">
        <v>127</v>
      </c>
      <c r="I897" s="2">
        <f t="shared" si="13"/>
        <v>2065.9461380170355</v>
      </c>
      <c r="J897" s="2">
        <f t="shared" si="11"/>
        <v>1032.9730690085178</v>
      </c>
      <c r="K897" s="15"/>
    </row>
    <row r="898" spans="1:11" ht="15.75" customHeight="1">
      <c r="A898" s="23" t="s">
        <v>182</v>
      </c>
      <c r="B898" s="25">
        <v>346</v>
      </c>
      <c r="C898" s="23" t="s">
        <v>192</v>
      </c>
      <c r="D898" s="26">
        <v>71.099999999999994</v>
      </c>
      <c r="E898" s="26">
        <v>297.86869999999999</v>
      </c>
      <c r="F898" s="26">
        <v>4036180</v>
      </c>
      <c r="G898" s="26">
        <v>100036.5</v>
      </c>
      <c r="H898" s="23" t="s">
        <v>127</v>
      </c>
      <c r="I898" s="2">
        <f t="shared" si="13"/>
        <v>4302.4564037423752</v>
      </c>
      <c r="J898" s="2">
        <f t="shared" si="11"/>
        <v>2151.2282018711876</v>
      </c>
      <c r="K898" s="15"/>
    </row>
    <row r="899" spans="1:11" ht="15.75" customHeight="1">
      <c r="A899" s="23" t="s">
        <v>182</v>
      </c>
      <c r="B899" s="25">
        <v>359</v>
      </c>
      <c r="C899" s="23" t="s">
        <v>192</v>
      </c>
      <c r="D899" s="26">
        <v>61.5</v>
      </c>
      <c r="E899" s="26">
        <v>296.54169999999999</v>
      </c>
      <c r="F899" s="26">
        <v>4036186</v>
      </c>
      <c r="G899" s="26">
        <v>100014.6</v>
      </c>
      <c r="H899" s="23" t="s">
        <v>127</v>
      </c>
      <c r="I899" s="2">
        <f t="shared" si="13"/>
        <v>3022.5625919066997</v>
      </c>
      <c r="J899" s="2">
        <f t="shared" si="11"/>
        <v>1511.2812959533499</v>
      </c>
      <c r="K899" s="15"/>
    </row>
    <row r="900" spans="1:11" ht="15.75" customHeight="1">
      <c r="A900" s="23" t="s">
        <v>182</v>
      </c>
      <c r="B900" s="25">
        <v>364</v>
      </c>
      <c r="C900" s="23" t="s">
        <v>192</v>
      </c>
      <c r="D900" s="26">
        <v>54.7</v>
      </c>
      <c r="E900" s="26">
        <v>297.32769999999999</v>
      </c>
      <c r="F900" s="26">
        <v>4036184</v>
      </c>
      <c r="G900" s="26">
        <v>100021.1</v>
      </c>
      <c r="H900" s="23" t="s">
        <v>127</v>
      </c>
      <c r="I900" s="2">
        <f t="shared" si="13"/>
        <v>2272.5018530832608</v>
      </c>
      <c r="J900" s="2">
        <f t="shared" si="11"/>
        <v>1136.2509265416304</v>
      </c>
      <c r="K900" s="15"/>
    </row>
    <row r="901" spans="1:11" ht="15.75" customHeight="1">
      <c r="A901" s="23" t="s">
        <v>182</v>
      </c>
      <c r="B901" s="25">
        <v>365</v>
      </c>
      <c r="C901" s="23" t="s">
        <v>192</v>
      </c>
      <c r="D901" s="26">
        <v>38.6</v>
      </c>
      <c r="E901" s="26">
        <v>296.68650000000002</v>
      </c>
      <c r="F901" s="26">
        <v>4036190</v>
      </c>
      <c r="G901" s="26">
        <v>100019.3</v>
      </c>
      <c r="H901" s="23" t="s">
        <v>127</v>
      </c>
      <c r="I901" s="2">
        <f t="shared" si="13"/>
        <v>972.67177412411183</v>
      </c>
      <c r="J901" s="2">
        <f t="shared" si="11"/>
        <v>486.33588706205592</v>
      </c>
      <c r="K901" s="15"/>
    </row>
    <row r="902" spans="1:11" ht="15.75" customHeight="1">
      <c r="A902" s="23" t="s">
        <v>182</v>
      </c>
      <c r="B902" s="25">
        <v>409</v>
      </c>
      <c r="C902" s="23" t="s">
        <v>192</v>
      </c>
      <c r="D902" s="26">
        <v>49</v>
      </c>
      <c r="E902" s="26">
        <v>297.67009999999999</v>
      </c>
      <c r="F902" s="26">
        <v>4036192</v>
      </c>
      <c r="G902" s="26">
        <v>100031.3</v>
      </c>
      <c r="H902" s="23" t="s">
        <v>127</v>
      </c>
      <c r="I902" s="2">
        <f t="shared" si="13"/>
        <v>1738.4843852333736</v>
      </c>
      <c r="J902" s="2">
        <f t="shared" si="11"/>
        <v>869.24219261668679</v>
      </c>
      <c r="K902" s="15"/>
    </row>
    <row r="903" spans="1:11" ht="15.75" customHeight="1">
      <c r="A903" s="23" t="s">
        <v>182</v>
      </c>
      <c r="B903" s="25">
        <v>464</v>
      </c>
      <c r="C903" s="23" t="s">
        <v>192</v>
      </c>
      <c r="D903" s="26">
        <v>60</v>
      </c>
      <c r="E903" s="26">
        <v>295.49400000000003</v>
      </c>
      <c r="F903" s="26">
        <v>4036221</v>
      </c>
      <c r="G903" s="26">
        <v>100012.7</v>
      </c>
      <c r="H903" s="23" t="s">
        <v>127</v>
      </c>
      <c r="I903" s="2">
        <f t="shared" si="13"/>
        <v>2846.2383758905971</v>
      </c>
      <c r="J903" s="2">
        <f t="shared" si="11"/>
        <v>1423.1191879452986</v>
      </c>
      <c r="K903" s="15"/>
    </row>
    <row r="904" spans="1:11" ht="15.75" customHeight="1">
      <c r="A904" s="23" t="s">
        <v>182</v>
      </c>
      <c r="B904" s="25">
        <v>487</v>
      </c>
      <c r="C904" s="23" t="s">
        <v>192</v>
      </c>
      <c r="D904" s="26">
        <v>62.2</v>
      </c>
      <c r="E904" s="26">
        <v>297.66550000000001</v>
      </c>
      <c r="F904" s="26">
        <v>4036249</v>
      </c>
      <c r="G904" s="26">
        <v>100030.6</v>
      </c>
      <c r="H904" s="23" t="s">
        <v>127</v>
      </c>
      <c r="I904" s="2">
        <f t="shared" si="13"/>
        <v>3106.9913966871422</v>
      </c>
      <c r="J904" s="2">
        <f t="shared" si="11"/>
        <v>1553.4956983435711</v>
      </c>
      <c r="K904" s="15"/>
    </row>
    <row r="905" spans="1:11" ht="15.75" customHeight="1">
      <c r="A905" s="23" t="s">
        <v>182</v>
      </c>
      <c r="B905" s="25">
        <v>504</v>
      </c>
      <c r="C905" s="23" t="s">
        <v>192</v>
      </c>
      <c r="D905" s="26">
        <v>54.7</v>
      </c>
      <c r="E905" s="26">
        <v>296.47710000000001</v>
      </c>
      <c r="F905" s="26">
        <v>4036218</v>
      </c>
      <c r="G905" s="26">
        <v>100023.7</v>
      </c>
      <c r="H905" s="23" t="s">
        <v>127</v>
      </c>
      <c r="I905" s="2">
        <f t="shared" si="13"/>
        <v>2272.5018530832608</v>
      </c>
      <c r="J905" s="2">
        <f t="shared" si="11"/>
        <v>1136.2509265416304</v>
      </c>
      <c r="K905" s="15"/>
    </row>
    <row r="906" spans="1:11" ht="15.75" customHeight="1">
      <c r="A906" s="23" t="s">
        <v>182</v>
      </c>
      <c r="B906" s="25">
        <v>507</v>
      </c>
      <c r="C906" s="23" t="s">
        <v>192</v>
      </c>
      <c r="D906" s="26">
        <v>45.3</v>
      </c>
      <c r="E906" s="26">
        <v>297.36079999999998</v>
      </c>
      <c r="F906" s="26">
        <v>4036221</v>
      </c>
      <c r="G906" s="26">
        <v>100033.3</v>
      </c>
      <c r="H906" s="23" t="s">
        <v>127</v>
      </c>
      <c r="I906" s="2">
        <f t="shared" si="13"/>
        <v>1436.0505895577928</v>
      </c>
      <c r="J906" s="2">
        <f t="shared" si="11"/>
        <v>718.02529477889641</v>
      </c>
      <c r="K906" s="15"/>
    </row>
    <row r="907" spans="1:11" ht="15.75" customHeight="1">
      <c r="A907" s="23" t="s">
        <v>182</v>
      </c>
      <c r="B907" s="25">
        <v>513</v>
      </c>
      <c r="C907" s="23" t="s">
        <v>192</v>
      </c>
      <c r="D907" s="26">
        <v>57.7</v>
      </c>
      <c r="E907" s="26">
        <v>297.2604</v>
      </c>
      <c r="F907" s="26">
        <v>4036235</v>
      </c>
      <c r="G907" s="26">
        <v>100036.3</v>
      </c>
      <c r="H907" s="23" t="s">
        <v>127</v>
      </c>
      <c r="I907" s="2">
        <f t="shared" si="13"/>
        <v>2587.9129311734177</v>
      </c>
      <c r="J907" s="2">
        <f t="shared" si="11"/>
        <v>1293.9564655867089</v>
      </c>
      <c r="K907" s="15"/>
    </row>
    <row r="908" spans="1:11" ht="15.75" customHeight="1">
      <c r="A908" s="23" t="s">
        <v>182</v>
      </c>
      <c r="B908" s="25">
        <v>546</v>
      </c>
      <c r="C908" s="23" t="s">
        <v>192</v>
      </c>
      <c r="D908" s="26">
        <v>46.5</v>
      </c>
      <c r="E908" s="26">
        <v>295.29919999999998</v>
      </c>
      <c r="F908" s="26">
        <v>4036263</v>
      </c>
      <c r="G908" s="26">
        <v>100004.5</v>
      </c>
      <c r="H908" s="23" t="s">
        <v>127</v>
      </c>
      <c r="I908" s="2">
        <f t="shared" si="13"/>
        <v>1530.415918061806</v>
      </c>
      <c r="J908" s="2">
        <f t="shared" si="11"/>
        <v>765.207959030903</v>
      </c>
      <c r="K908" s="15"/>
    </row>
    <row r="909" spans="1:11" ht="15.75" customHeight="1">
      <c r="A909" s="23" t="s">
        <v>182</v>
      </c>
      <c r="B909" s="25">
        <v>551</v>
      </c>
      <c r="C909" s="23" t="s">
        <v>192</v>
      </c>
      <c r="D909" s="26">
        <v>47.5</v>
      </c>
      <c r="E909" s="26">
        <v>295.89010000000002</v>
      </c>
      <c r="F909" s="26">
        <v>4036250</v>
      </c>
      <c r="G909" s="26">
        <v>100005.6</v>
      </c>
      <c r="H909" s="23" t="s">
        <v>127</v>
      </c>
      <c r="I909" s="2">
        <f t="shared" si="13"/>
        <v>1611.770047755027</v>
      </c>
      <c r="J909" s="2">
        <f t="shared" si="11"/>
        <v>805.8850238775135</v>
      </c>
      <c r="K909" s="15"/>
    </row>
    <row r="910" spans="1:11" ht="15.75" customHeight="1">
      <c r="A910" s="23" t="s">
        <v>182</v>
      </c>
      <c r="B910" s="25">
        <v>554</v>
      </c>
      <c r="C910" s="23" t="s">
        <v>192</v>
      </c>
      <c r="D910" s="26">
        <v>53.6</v>
      </c>
      <c r="E910" s="26">
        <v>296.048</v>
      </c>
      <c r="F910" s="26">
        <v>4036250</v>
      </c>
      <c r="G910" s="26">
        <v>100001.1</v>
      </c>
      <c r="H910" s="23" t="s">
        <v>127</v>
      </c>
      <c r="I910" s="2">
        <f t="shared" si="13"/>
        <v>2162.860092079924</v>
      </c>
      <c r="J910" s="2">
        <f t="shared" si="11"/>
        <v>1081.430046039962</v>
      </c>
      <c r="K910" s="15"/>
    </row>
    <row r="911" spans="1:11" ht="15.75" customHeight="1">
      <c r="A911" s="23" t="s">
        <v>182</v>
      </c>
      <c r="B911" s="25">
        <v>561</v>
      </c>
      <c r="C911" s="23" t="s">
        <v>192</v>
      </c>
      <c r="D911" s="26">
        <v>41.1</v>
      </c>
      <c r="E911" s="26">
        <v>296.49329999999998</v>
      </c>
      <c r="F911" s="26">
        <v>4036244</v>
      </c>
      <c r="G911" s="26">
        <v>99998.96</v>
      </c>
      <c r="H911" s="23" t="s">
        <v>127</v>
      </c>
      <c r="I911" s="2">
        <f t="shared" si="13"/>
        <v>1133.207027453105</v>
      </c>
      <c r="J911" s="2">
        <f t="shared" si="11"/>
        <v>566.60351372655248</v>
      </c>
      <c r="K911" s="15"/>
    </row>
    <row r="912" spans="1:11" ht="15.75" customHeight="1">
      <c r="A912" s="23" t="s">
        <v>182</v>
      </c>
      <c r="B912" s="25">
        <v>578</v>
      </c>
      <c r="C912" s="23" t="s">
        <v>192</v>
      </c>
      <c r="D912" s="26">
        <v>51.4</v>
      </c>
      <c r="E912" s="26">
        <v>296.84089999999998</v>
      </c>
      <c r="F912" s="26">
        <v>4036227</v>
      </c>
      <c r="G912" s="26">
        <v>99994.7</v>
      </c>
      <c r="H912" s="23" t="s">
        <v>127</v>
      </c>
      <c r="I912" s="2">
        <f t="shared" si="13"/>
        <v>1953.0884895601844</v>
      </c>
      <c r="J912" s="2">
        <f t="shared" si="11"/>
        <v>976.54424478009219</v>
      </c>
      <c r="K912" s="15"/>
    </row>
    <row r="913" spans="1:11" ht="15.75" customHeight="1">
      <c r="A913" s="23" t="s">
        <v>182</v>
      </c>
      <c r="B913" s="25">
        <v>588</v>
      </c>
      <c r="C913" s="23" t="s">
        <v>192</v>
      </c>
      <c r="D913" s="26">
        <v>38</v>
      </c>
      <c r="E913" s="26">
        <v>296.62240000000003</v>
      </c>
      <c r="F913" s="26">
        <v>4036220</v>
      </c>
      <c r="G913" s="26">
        <v>99996.32</v>
      </c>
      <c r="H913" s="23" t="s">
        <v>127</v>
      </c>
      <c r="I913" s="2">
        <f t="shared" si="13"/>
        <v>936.27780251996091</v>
      </c>
      <c r="J913" s="2">
        <f t="shared" si="11"/>
        <v>468.13890125998046</v>
      </c>
      <c r="K913" s="15"/>
    </row>
    <row r="914" spans="1:11" ht="15.75" customHeight="1">
      <c r="A914" s="23" t="s">
        <v>182</v>
      </c>
      <c r="B914" s="25">
        <v>611</v>
      </c>
      <c r="C914" s="23" t="s">
        <v>192</v>
      </c>
      <c r="D914" s="26">
        <v>39.4</v>
      </c>
      <c r="E914" s="26">
        <v>296.15230000000003</v>
      </c>
      <c r="F914" s="26">
        <v>4036264</v>
      </c>
      <c r="G914" s="26">
        <v>100020</v>
      </c>
      <c r="H914" s="23" t="s">
        <v>127</v>
      </c>
      <c r="I914" s="2">
        <f t="shared" si="13"/>
        <v>1022.4742968509546</v>
      </c>
      <c r="J914" s="2">
        <f t="shared" si="11"/>
        <v>511.2371484254773</v>
      </c>
      <c r="K914" s="15"/>
    </row>
    <row r="915" spans="1:11" ht="15.75" customHeight="1">
      <c r="A915" s="23" t="s">
        <v>182</v>
      </c>
      <c r="B915" s="25">
        <v>614</v>
      </c>
      <c r="C915" s="23" t="s">
        <v>192</v>
      </c>
      <c r="D915" s="26">
        <v>36.299999999999997</v>
      </c>
      <c r="E915" s="26">
        <v>296.21010000000001</v>
      </c>
      <c r="F915" s="26">
        <v>4036261</v>
      </c>
      <c r="G915" s="26">
        <v>100019.1</v>
      </c>
      <c r="H915" s="23" t="s">
        <v>127</v>
      </c>
      <c r="I915" s="2">
        <f t="shared" si="13"/>
        <v>837.56824404086524</v>
      </c>
      <c r="J915" s="2">
        <f t="shared" si="11"/>
        <v>418.78412202043262</v>
      </c>
      <c r="K915" s="15"/>
    </row>
    <row r="916" spans="1:11" ht="15.75" customHeight="1">
      <c r="A916" s="23" t="s">
        <v>182</v>
      </c>
      <c r="B916" s="25">
        <v>640</v>
      </c>
      <c r="C916" s="23" t="s">
        <v>192</v>
      </c>
      <c r="D916" s="26">
        <v>46.6</v>
      </c>
      <c r="E916" s="26">
        <v>295.505</v>
      </c>
      <c r="F916" s="26">
        <v>4036221</v>
      </c>
      <c r="G916" s="26">
        <v>100007.3</v>
      </c>
      <c r="H916" s="23" t="s">
        <v>127</v>
      </c>
      <c r="I916" s="2">
        <f t="shared" si="13"/>
        <v>1538.4397573048795</v>
      </c>
      <c r="J916" s="2">
        <f t="shared" si="11"/>
        <v>769.21987865243977</v>
      </c>
      <c r="K916" s="15"/>
    </row>
    <row r="917" spans="1:11" ht="15.75" customHeight="1">
      <c r="A917" s="23" t="s">
        <v>182</v>
      </c>
      <c r="B917" s="25">
        <v>654</v>
      </c>
      <c r="C917" s="23" t="s">
        <v>192</v>
      </c>
      <c r="D917" s="26">
        <v>43.8</v>
      </c>
      <c r="E917" s="26">
        <v>296.0718</v>
      </c>
      <c r="F917" s="26">
        <v>4036205</v>
      </c>
      <c r="G917" s="26">
        <v>99997.73</v>
      </c>
      <c r="H917" s="23" t="s">
        <v>127</v>
      </c>
      <c r="I917" s="2">
        <f t="shared" si="13"/>
        <v>1323.0363488094106</v>
      </c>
      <c r="J917" s="2">
        <f t="shared" si="11"/>
        <v>661.51817440470529</v>
      </c>
      <c r="K917" s="15"/>
    </row>
    <row r="918" spans="1:11" ht="15.75" customHeight="1">
      <c r="A918" s="23" t="s">
        <v>182</v>
      </c>
      <c r="B918" s="25">
        <v>667</v>
      </c>
      <c r="C918" s="23" t="s">
        <v>192</v>
      </c>
      <c r="D918" s="26">
        <v>55</v>
      </c>
      <c r="E918" s="26">
        <v>298.64589999999998</v>
      </c>
      <c r="F918" s="26">
        <v>4036196</v>
      </c>
      <c r="G918" s="26">
        <v>99977.43</v>
      </c>
      <c r="H918" s="23" t="s">
        <v>127</v>
      </c>
      <c r="I918" s="2">
        <f t="shared" si="13"/>
        <v>2302.9597892161132</v>
      </c>
      <c r="J918" s="2">
        <f t="shared" si="11"/>
        <v>1151.4798946080566</v>
      </c>
      <c r="K918" s="15"/>
    </row>
    <row r="919" spans="1:11" ht="15.75" customHeight="1">
      <c r="A919" s="23" t="s">
        <v>182</v>
      </c>
      <c r="B919" s="25">
        <v>675</v>
      </c>
      <c r="C919" s="23" t="s">
        <v>192</v>
      </c>
      <c r="D919" s="26">
        <v>53.4</v>
      </c>
      <c r="E919" s="26">
        <v>298.27409999999998</v>
      </c>
      <c r="F919" s="26">
        <v>4036213</v>
      </c>
      <c r="G919" s="26">
        <v>99979.199999999997</v>
      </c>
      <c r="H919" s="23" t="s">
        <v>127</v>
      </c>
      <c r="I919" s="2">
        <f t="shared" si="13"/>
        <v>2143.2677253336192</v>
      </c>
      <c r="J919" s="2">
        <f t="shared" si="11"/>
        <v>1071.6338626668096</v>
      </c>
      <c r="K919" s="15"/>
    </row>
    <row r="920" spans="1:11" ht="15.75" customHeight="1">
      <c r="A920" s="23" t="s">
        <v>182</v>
      </c>
      <c r="B920" s="25">
        <v>692</v>
      </c>
      <c r="C920" s="23" t="s">
        <v>192</v>
      </c>
      <c r="D920" s="26">
        <v>41.7</v>
      </c>
      <c r="E920" s="26">
        <v>297.98329999999999</v>
      </c>
      <c r="F920" s="26">
        <v>4036215</v>
      </c>
      <c r="G920" s="26">
        <v>99982.39</v>
      </c>
      <c r="H920" s="23" t="s">
        <v>127</v>
      </c>
      <c r="I920" s="2">
        <f t="shared" si="13"/>
        <v>1173.8988611438863</v>
      </c>
      <c r="J920" s="2">
        <f t="shared" si="11"/>
        <v>586.94943057194314</v>
      </c>
      <c r="K920" s="15"/>
    </row>
    <row r="921" spans="1:11" ht="15.75" customHeight="1">
      <c r="A921" s="23" t="s">
        <v>182</v>
      </c>
      <c r="B921" s="25">
        <v>701</v>
      </c>
      <c r="C921" s="23" t="s">
        <v>192</v>
      </c>
      <c r="D921" s="26">
        <v>59.3</v>
      </c>
      <c r="E921" s="26">
        <v>297.32130000000001</v>
      </c>
      <c r="F921" s="26">
        <v>4036211</v>
      </c>
      <c r="G921" s="26">
        <v>99989.35</v>
      </c>
      <c r="H921" s="23" t="s">
        <v>127</v>
      </c>
      <c r="I921" s="2">
        <f t="shared" si="13"/>
        <v>2766.0831484529249</v>
      </c>
      <c r="J921" s="2">
        <f t="shared" si="11"/>
        <v>1383.0415742264624</v>
      </c>
      <c r="K921" s="15"/>
    </row>
    <row r="922" spans="1:11" ht="15.75" customHeight="1">
      <c r="A922" s="23" t="s">
        <v>182</v>
      </c>
      <c r="B922" s="25">
        <v>716</v>
      </c>
      <c r="C922" s="23" t="s">
        <v>192</v>
      </c>
      <c r="D922" s="26">
        <v>40.4</v>
      </c>
      <c r="E922" s="26">
        <v>297.58629999999999</v>
      </c>
      <c r="F922" s="26">
        <v>4036191</v>
      </c>
      <c r="G922" s="26">
        <v>99988.44</v>
      </c>
      <c r="H922" s="23" t="s">
        <v>127</v>
      </c>
      <c r="I922" s="2">
        <f t="shared" si="13"/>
        <v>1086.7984621951005</v>
      </c>
      <c r="J922" s="2">
        <f t="shared" si="11"/>
        <v>543.39923109755023</v>
      </c>
      <c r="K922" s="15"/>
    </row>
    <row r="923" spans="1:11" ht="15.75" customHeight="1">
      <c r="A923" s="23" t="s">
        <v>182</v>
      </c>
      <c r="B923" s="25">
        <v>810</v>
      </c>
      <c r="C923" s="23" t="s">
        <v>192</v>
      </c>
      <c r="D923" s="26">
        <v>53.1</v>
      </c>
      <c r="E923" s="26">
        <v>297.41809999999998</v>
      </c>
      <c r="F923" s="26">
        <v>4036227</v>
      </c>
      <c r="G923" s="26">
        <v>99988.49</v>
      </c>
      <c r="H923" s="23" t="s">
        <v>127</v>
      </c>
      <c r="I923" s="2">
        <f t="shared" si="13"/>
        <v>2114.075919988335</v>
      </c>
      <c r="J923" s="2">
        <f t="shared" si="11"/>
        <v>1057.0379599941675</v>
      </c>
      <c r="K923" s="15"/>
    </row>
    <row r="924" spans="1:11" ht="15.75" customHeight="1">
      <c r="A924" s="23" t="s">
        <v>182</v>
      </c>
      <c r="B924" s="25">
        <v>814</v>
      </c>
      <c r="C924" s="23" t="s">
        <v>192</v>
      </c>
      <c r="D924" s="26">
        <v>52.1</v>
      </c>
      <c r="E924" s="26">
        <v>297.66879999999998</v>
      </c>
      <c r="F924" s="26">
        <v>4036233</v>
      </c>
      <c r="G924" s="26">
        <v>99986.59</v>
      </c>
      <c r="H924" s="23" t="s">
        <v>127</v>
      </c>
      <c r="I924" s="2">
        <f t="shared" si="13"/>
        <v>2018.4680634991128</v>
      </c>
      <c r="J924" s="2">
        <f t="shared" si="11"/>
        <v>1009.2340317495564</v>
      </c>
      <c r="K924" s="15"/>
    </row>
    <row r="925" spans="1:11" ht="15.75" customHeight="1">
      <c r="A925" s="23" t="s">
        <v>182</v>
      </c>
      <c r="B925" s="25">
        <v>841</v>
      </c>
      <c r="C925" s="23" t="s">
        <v>192</v>
      </c>
      <c r="D925" s="26">
        <v>52.6</v>
      </c>
      <c r="E925" s="26">
        <v>296.74200000000002</v>
      </c>
      <c r="F925" s="26">
        <v>4036242</v>
      </c>
      <c r="G925" s="26">
        <v>99996.38</v>
      </c>
      <c r="H925" s="23" t="s">
        <v>127</v>
      </c>
      <c r="I925" s="2">
        <f t="shared" si="13"/>
        <v>2065.9461380170355</v>
      </c>
      <c r="J925" s="2">
        <f t="shared" si="11"/>
        <v>1032.9730690085178</v>
      </c>
      <c r="K925" s="15"/>
    </row>
    <row r="926" spans="1:11" ht="15.75" customHeight="1">
      <c r="A926" s="23" t="s">
        <v>182</v>
      </c>
      <c r="B926" s="25">
        <v>844</v>
      </c>
      <c r="C926" s="23" t="s">
        <v>192</v>
      </c>
      <c r="D926" s="26">
        <v>63.3</v>
      </c>
      <c r="E926" s="26">
        <v>296.76979999999998</v>
      </c>
      <c r="F926" s="26">
        <v>4036258</v>
      </c>
      <c r="G926" s="26">
        <v>99992.14</v>
      </c>
      <c r="H926" s="23" t="s">
        <v>127</v>
      </c>
      <c r="I926" s="2">
        <f t="shared" si="13"/>
        <v>3242.4434254399685</v>
      </c>
      <c r="J926" s="2">
        <f t="shared" si="11"/>
        <v>1621.2217127199842</v>
      </c>
      <c r="K926" s="15"/>
    </row>
    <row r="927" spans="1:11" ht="15.75" customHeight="1">
      <c r="A927" s="23" t="s">
        <v>182</v>
      </c>
      <c r="B927" s="25">
        <v>857</v>
      </c>
      <c r="C927" s="23" t="s">
        <v>192</v>
      </c>
      <c r="D927" s="26">
        <v>72.599999999999994</v>
      </c>
      <c r="E927" s="26">
        <v>294.08600000000001</v>
      </c>
      <c r="F927" s="26">
        <v>4036280</v>
      </c>
      <c r="G927" s="26">
        <v>100005.7</v>
      </c>
      <c r="H927" s="23" t="s">
        <v>127</v>
      </c>
      <c r="I927" s="2">
        <f t="shared" si="13"/>
        <v>4526.7594655331413</v>
      </c>
      <c r="J927" s="2">
        <f t="shared" si="11"/>
        <v>2263.3797327665707</v>
      </c>
      <c r="K927" s="15"/>
    </row>
    <row r="928" spans="1:11" ht="15.75" customHeight="1">
      <c r="A928" s="23" t="s">
        <v>182</v>
      </c>
      <c r="B928" s="25">
        <v>859</v>
      </c>
      <c r="C928" s="23" t="s">
        <v>192</v>
      </c>
      <c r="D928" s="26">
        <v>50.5</v>
      </c>
      <c r="E928" s="26">
        <v>293.95359999999999</v>
      </c>
      <c r="F928" s="26">
        <v>4036286</v>
      </c>
      <c r="G928" s="26">
        <v>100005.5</v>
      </c>
      <c r="H928" s="23" t="s">
        <v>127</v>
      </c>
      <c r="I928" s="2">
        <f t="shared" si="13"/>
        <v>1870.8861884771025</v>
      </c>
      <c r="J928" s="2">
        <f t="shared" si="11"/>
        <v>935.44309423855123</v>
      </c>
      <c r="K928" s="15"/>
    </row>
    <row r="929" spans="1:11" ht="15.75" customHeight="1">
      <c r="A929" s="23" t="s">
        <v>182</v>
      </c>
      <c r="B929" s="25">
        <v>886</v>
      </c>
      <c r="C929" s="23" t="s">
        <v>192</v>
      </c>
      <c r="D929" s="26">
        <v>39</v>
      </c>
      <c r="E929" s="26">
        <v>296.67489999999998</v>
      </c>
      <c r="F929" s="26">
        <v>4036261</v>
      </c>
      <c r="G929" s="26">
        <v>99990.96</v>
      </c>
      <c r="H929" s="23" t="s">
        <v>127</v>
      </c>
      <c r="I929" s="2">
        <f t="shared" si="13"/>
        <v>997.38989229664776</v>
      </c>
      <c r="J929" s="2">
        <f t="shared" si="11"/>
        <v>498.69494614832388</v>
      </c>
      <c r="K929" s="15"/>
    </row>
    <row r="930" spans="1:11" ht="15.75" customHeight="1">
      <c r="A930" s="23" t="s">
        <v>182</v>
      </c>
      <c r="B930" s="25">
        <v>890</v>
      </c>
      <c r="C930" s="23" t="s">
        <v>192</v>
      </c>
      <c r="D930" s="26">
        <v>32.5</v>
      </c>
      <c r="E930" s="26">
        <v>297.76920000000001</v>
      </c>
      <c r="F930" s="26">
        <v>4036256</v>
      </c>
      <c r="G930" s="26">
        <v>99981.07</v>
      </c>
      <c r="H930" s="23" t="s">
        <v>127</v>
      </c>
      <c r="I930" s="2">
        <f t="shared" si="13"/>
        <v>639.91453313583793</v>
      </c>
      <c r="J930" s="2">
        <f t="shared" si="11"/>
        <v>319.95726656791896</v>
      </c>
      <c r="K930" s="15"/>
    </row>
    <row r="931" spans="1:11" ht="15.75" customHeight="1">
      <c r="A931" s="23" t="s">
        <v>182</v>
      </c>
      <c r="B931" s="25">
        <v>941</v>
      </c>
      <c r="C931" s="23" t="s">
        <v>192</v>
      </c>
      <c r="D931" s="26">
        <v>55.6</v>
      </c>
      <c r="E931" s="26">
        <v>298.39679999999998</v>
      </c>
      <c r="F931" s="26">
        <v>4036223</v>
      </c>
      <c r="G931" s="26">
        <v>99972.07</v>
      </c>
      <c r="H931" s="23" t="s">
        <v>127</v>
      </c>
      <c r="I931" s="2">
        <f t="shared" si="13"/>
        <v>2364.5938403897107</v>
      </c>
      <c r="J931" s="2">
        <f t="shared" si="11"/>
        <v>1182.2969201948554</v>
      </c>
      <c r="K931" s="15"/>
    </row>
    <row r="932" spans="1:11" ht="15.75" customHeight="1">
      <c r="A932" s="23" t="s">
        <v>182</v>
      </c>
      <c r="B932" s="25">
        <v>943</v>
      </c>
      <c r="C932" s="23" t="s">
        <v>192</v>
      </c>
      <c r="D932" s="26">
        <v>59.4</v>
      </c>
      <c r="E932" s="26">
        <v>298.459</v>
      </c>
      <c r="F932" s="26">
        <v>4036217</v>
      </c>
      <c r="G932" s="26">
        <v>99973.03</v>
      </c>
      <c r="H932" s="23" t="s">
        <v>127</v>
      </c>
      <c r="I932" s="2">
        <f t="shared" si="13"/>
        <v>2777.4513506044755</v>
      </c>
      <c r="J932" s="2">
        <f t="shared" si="11"/>
        <v>1388.7256753022377</v>
      </c>
      <c r="K932" s="15"/>
    </row>
    <row r="933" spans="1:11" ht="15.75" customHeight="1">
      <c r="A933" s="23" t="s">
        <v>182</v>
      </c>
      <c r="B933" s="25">
        <v>949</v>
      </c>
      <c r="C933" s="23" t="s">
        <v>192</v>
      </c>
      <c r="D933" s="26">
        <v>51.9</v>
      </c>
      <c r="E933" s="26">
        <v>297.99919999999997</v>
      </c>
      <c r="F933" s="26">
        <v>4036221</v>
      </c>
      <c r="G933" s="26">
        <v>99980.82</v>
      </c>
      <c r="H933" s="23" t="s">
        <v>127</v>
      </c>
      <c r="I933" s="2">
        <f t="shared" si="13"/>
        <v>1999.6587081117866</v>
      </c>
      <c r="J933" s="2">
        <f t="shared" si="11"/>
        <v>999.8293540558933</v>
      </c>
      <c r="K933" s="15"/>
    </row>
    <row r="934" spans="1:11" ht="15.75" customHeight="1">
      <c r="A934" s="23" t="s">
        <v>182</v>
      </c>
      <c r="B934" s="25">
        <v>950</v>
      </c>
      <c r="C934" s="23" t="s">
        <v>192</v>
      </c>
      <c r="D934" s="26">
        <v>28.9</v>
      </c>
      <c r="E934" s="26">
        <v>298.0951</v>
      </c>
      <c r="F934" s="26">
        <v>4036221</v>
      </c>
      <c r="G934" s="26">
        <v>99979.27</v>
      </c>
      <c r="H934" s="23" t="s">
        <v>127</v>
      </c>
      <c r="I934" s="2">
        <f t="shared" si="13"/>
        <v>480.8537697242723</v>
      </c>
      <c r="J934" s="2">
        <f t="shared" si="11"/>
        <v>240.42688486213615</v>
      </c>
      <c r="K934" s="15"/>
    </row>
    <row r="935" spans="1:11" ht="15.75" customHeight="1">
      <c r="A935" s="23" t="s">
        <v>182</v>
      </c>
      <c r="B935" s="25">
        <v>41</v>
      </c>
      <c r="C935" s="23" t="s">
        <v>193</v>
      </c>
      <c r="D935" s="26">
        <v>21.3</v>
      </c>
      <c r="E935" s="26">
        <v>298.70949999999999</v>
      </c>
      <c r="F935" s="26">
        <v>4036216</v>
      </c>
      <c r="G935" s="26">
        <v>100058.8</v>
      </c>
      <c r="H935" s="23" t="s">
        <v>108</v>
      </c>
      <c r="I935" s="2">
        <f t="shared" ref="I935:I957" si="14">EXP(-2.48+2.4835*LN(D935))</f>
        <v>166.71720855099105</v>
      </c>
      <c r="J935" s="2">
        <f t="shared" si="11"/>
        <v>83.358604275495523</v>
      </c>
      <c r="K935" s="15"/>
    </row>
    <row r="936" spans="1:11" ht="15.75" customHeight="1">
      <c r="A936" s="23" t="s">
        <v>182</v>
      </c>
      <c r="B936" s="25">
        <v>740</v>
      </c>
      <c r="C936" s="23" t="s">
        <v>193</v>
      </c>
      <c r="D936" s="26">
        <v>23.5</v>
      </c>
      <c r="E936" s="26">
        <v>298.59679999999997</v>
      </c>
      <c r="F936" s="26">
        <v>4036217</v>
      </c>
      <c r="G936" s="26">
        <v>99969.93</v>
      </c>
      <c r="H936" s="23" t="s">
        <v>108</v>
      </c>
      <c r="I936" s="2">
        <f t="shared" si="14"/>
        <v>212.81229773936661</v>
      </c>
      <c r="J936" s="2">
        <f t="shared" si="11"/>
        <v>106.40614886968331</v>
      </c>
      <c r="K936" s="15"/>
    </row>
    <row r="937" spans="1:11" ht="15.75" customHeight="1">
      <c r="A937" s="23" t="s">
        <v>182</v>
      </c>
      <c r="B937" s="25">
        <v>97</v>
      </c>
      <c r="C937" s="23" t="s">
        <v>194</v>
      </c>
      <c r="D937" s="26">
        <v>8.6999999999999993</v>
      </c>
      <c r="E937" s="26">
        <v>298.72649999999999</v>
      </c>
      <c r="F937" s="26">
        <v>4036239</v>
      </c>
      <c r="G937" s="26">
        <v>100055.3</v>
      </c>
      <c r="H937" s="23" t="s">
        <v>108</v>
      </c>
      <c r="I937" s="2">
        <f t="shared" si="14"/>
        <v>18.040382805527631</v>
      </c>
      <c r="J937" s="2">
        <f t="shared" si="11"/>
        <v>9.0201914027638157</v>
      </c>
      <c r="K937" s="15"/>
    </row>
    <row r="938" spans="1:11" ht="15.75" customHeight="1">
      <c r="A938" s="23" t="s">
        <v>182</v>
      </c>
      <c r="B938" s="25">
        <v>117</v>
      </c>
      <c r="C938" s="23" t="s">
        <v>194</v>
      </c>
      <c r="D938" s="26">
        <v>4.4000000000000004</v>
      </c>
      <c r="E938" s="26">
        <v>299.00110000000001</v>
      </c>
      <c r="F938" s="26">
        <v>4036175</v>
      </c>
      <c r="G938" s="26">
        <v>100060.6</v>
      </c>
      <c r="H938" s="23" t="s">
        <v>108</v>
      </c>
      <c r="I938" s="2">
        <f t="shared" si="14"/>
        <v>3.3186725790360718</v>
      </c>
      <c r="J938" s="2">
        <f t="shared" si="11"/>
        <v>1.6593362895180359</v>
      </c>
      <c r="K938" s="15"/>
    </row>
    <row r="939" spans="1:11" ht="15.75" customHeight="1">
      <c r="A939" s="23" t="s">
        <v>182</v>
      </c>
      <c r="B939" s="25">
        <v>350</v>
      </c>
      <c r="C939" s="23" t="s">
        <v>194</v>
      </c>
      <c r="D939" s="26">
        <v>3.5</v>
      </c>
      <c r="E939" s="26">
        <v>298.16320000000002</v>
      </c>
      <c r="F939" s="26">
        <v>4036176</v>
      </c>
      <c r="G939" s="26">
        <v>100031.1</v>
      </c>
      <c r="H939" s="23" t="s">
        <v>108</v>
      </c>
      <c r="I939" s="2">
        <f t="shared" si="14"/>
        <v>1.8799343053306532</v>
      </c>
      <c r="J939" s="2">
        <f t="shared" si="11"/>
        <v>0.9399671526653266</v>
      </c>
      <c r="K939" s="15"/>
    </row>
    <row r="940" spans="1:11" ht="15.75" customHeight="1">
      <c r="A940" s="23" t="s">
        <v>182</v>
      </c>
      <c r="B940" s="25">
        <v>356</v>
      </c>
      <c r="C940" s="23" t="s">
        <v>194</v>
      </c>
      <c r="D940" s="26">
        <v>7.3</v>
      </c>
      <c r="E940" s="26">
        <v>296.6601</v>
      </c>
      <c r="F940" s="26">
        <v>4036184</v>
      </c>
      <c r="G940" s="26">
        <v>100014.1</v>
      </c>
      <c r="H940" s="23" t="s">
        <v>108</v>
      </c>
      <c r="I940" s="2">
        <f t="shared" si="14"/>
        <v>11.668418791122502</v>
      </c>
      <c r="J940" s="2">
        <f t="shared" si="11"/>
        <v>5.8342093955612508</v>
      </c>
      <c r="K940" s="15"/>
    </row>
    <row r="941" spans="1:11" ht="15.75" customHeight="1">
      <c r="A941" s="23" t="s">
        <v>182</v>
      </c>
      <c r="B941" s="25">
        <v>407</v>
      </c>
      <c r="C941" s="23" t="s">
        <v>194</v>
      </c>
      <c r="D941" s="26">
        <v>4.3</v>
      </c>
      <c r="E941" s="26">
        <v>297.57060000000001</v>
      </c>
      <c r="F941" s="26">
        <v>4036193</v>
      </c>
      <c r="G941" s="26">
        <v>100030.39999999999</v>
      </c>
      <c r="H941" s="23" t="s">
        <v>108</v>
      </c>
      <c r="I941" s="2">
        <f t="shared" si="14"/>
        <v>3.1345023105735894</v>
      </c>
      <c r="J941" s="2">
        <f t="shared" si="11"/>
        <v>1.5672511552867947</v>
      </c>
      <c r="K941" s="15"/>
    </row>
    <row r="942" spans="1:11" ht="15.75" customHeight="1">
      <c r="A942" s="23" t="s">
        <v>182</v>
      </c>
      <c r="B942" s="25">
        <v>410</v>
      </c>
      <c r="C942" s="23" t="s">
        <v>194</v>
      </c>
      <c r="D942" s="26">
        <v>4.5</v>
      </c>
      <c r="E942" s="26">
        <v>297.38299999999998</v>
      </c>
      <c r="F942" s="26">
        <v>4036186</v>
      </c>
      <c r="G942" s="26">
        <v>100025.9</v>
      </c>
      <c r="H942" s="23" t="s">
        <v>108</v>
      </c>
      <c r="I942" s="2">
        <f t="shared" si="14"/>
        <v>3.5091583236610497</v>
      </c>
      <c r="J942" s="2">
        <f t="shared" si="11"/>
        <v>1.7545791618305249</v>
      </c>
      <c r="K942" s="15"/>
    </row>
    <row r="943" spans="1:11" ht="15.75" customHeight="1">
      <c r="A943" s="23" t="s">
        <v>182</v>
      </c>
      <c r="B943" s="25">
        <v>421</v>
      </c>
      <c r="C943" s="23" t="s">
        <v>194</v>
      </c>
      <c r="D943" s="26">
        <v>3.4</v>
      </c>
      <c r="E943" s="26">
        <v>298.28089999999997</v>
      </c>
      <c r="F943" s="26">
        <v>4036176</v>
      </c>
      <c r="G943" s="26">
        <v>100030.5</v>
      </c>
      <c r="H943" s="23" t="s">
        <v>108</v>
      </c>
      <c r="I943" s="2">
        <f t="shared" si="14"/>
        <v>1.7493534883231978</v>
      </c>
      <c r="J943" s="2">
        <f t="shared" si="11"/>
        <v>0.87467674416159891</v>
      </c>
      <c r="K943" s="15"/>
    </row>
    <row r="944" spans="1:11" ht="15.75" customHeight="1">
      <c r="A944" s="23" t="s">
        <v>182</v>
      </c>
      <c r="B944" s="25">
        <v>446</v>
      </c>
      <c r="C944" s="23" t="s">
        <v>194</v>
      </c>
      <c r="D944" s="26">
        <v>7.1</v>
      </c>
      <c r="E944" s="26">
        <v>295.95830000000001</v>
      </c>
      <c r="F944" s="26">
        <v>4036194</v>
      </c>
      <c r="G944" s="26">
        <v>100014.5</v>
      </c>
      <c r="H944" s="23" t="s">
        <v>108</v>
      </c>
      <c r="I944" s="2">
        <f t="shared" si="14"/>
        <v>10.890549514949695</v>
      </c>
      <c r="J944" s="2">
        <f t="shared" si="11"/>
        <v>5.4452747574748477</v>
      </c>
      <c r="K944" s="15"/>
    </row>
    <row r="945" spans="1:11" ht="15.75" customHeight="1">
      <c r="A945" s="23" t="s">
        <v>182</v>
      </c>
      <c r="B945" s="25">
        <v>472</v>
      </c>
      <c r="C945" s="23" t="s">
        <v>194</v>
      </c>
      <c r="D945" s="26">
        <v>1.2</v>
      </c>
      <c r="E945" s="26">
        <v>295.59870000000001</v>
      </c>
      <c r="F945" s="26">
        <v>4036218</v>
      </c>
      <c r="G945" s="26">
        <v>100016.9</v>
      </c>
      <c r="H945" s="23" t="s">
        <v>108</v>
      </c>
      <c r="I945" s="2">
        <f t="shared" si="14"/>
        <v>0.1317031946238367</v>
      </c>
      <c r="J945" s="2">
        <f t="shared" si="11"/>
        <v>6.585159731191835E-2</v>
      </c>
      <c r="K945" s="15"/>
    </row>
    <row r="946" spans="1:11" ht="15.75" customHeight="1">
      <c r="A946" s="23" t="s">
        <v>182</v>
      </c>
      <c r="B946" s="25">
        <v>518</v>
      </c>
      <c r="C946" s="23" t="s">
        <v>194</v>
      </c>
      <c r="D946" s="26">
        <v>5.3</v>
      </c>
      <c r="E946" s="26">
        <v>297.44920000000002</v>
      </c>
      <c r="F946" s="26">
        <v>4036240</v>
      </c>
      <c r="G946" s="26">
        <v>100036.4</v>
      </c>
      <c r="H946" s="23" t="s">
        <v>108</v>
      </c>
      <c r="I946" s="2">
        <f t="shared" si="14"/>
        <v>5.268522110879486</v>
      </c>
      <c r="J946" s="2">
        <f t="shared" si="11"/>
        <v>2.634261055439743</v>
      </c>
      <c r="K946" s="15"/>
    </row>
    <row r="947" spans="1:11" ht="15.75" customHeight="1">
      <c r="A947" s="23" t="s">
        <v>182</v>
      </c>
      <c r="B947" s="25">
        <v>585</v>
      </c>
      <c r="C947" s="23" t="s">
        <v>194</v>
      </c>
      <c r="D947" s="26">
        <v>10.4</v>
      </c>
      <c r="E947" s="26">
        <v>296.10520000000002</v>
      </c>
      <c r="F947" s="26">
        <v>4036223</v>
      </c>
      <c r="G947" s="26">
        <v>100000.9</v>
      </c>
      <c r="H947" s="23" t="s">
        <v>108</v>
      </c>
      <c r="I947" s="2">
        <f t="shared" si="14"/>
        <v>28.1029546800135</v>
      </c>
      <c r="J947" s="2">
        <f t="shared" si="11"/>
        <v>14.05147734000675</v>
      </c>
      <c r="K947" s="15"/>
    </row>
    <row r="948" spans="1:11" ht="15.75" customHeight="1">
      <c r="A948" s="23" t="s">
        <v>182</v>
      </c>
      <c r="B948" s="25">
        <v>609</v>
      </c>
      <c r="C948" s="23" t="s">
        <v>194</v>
      </c>
      <c r="D948" s="26">
        <v>4.5</v>
      </c>
      <c r="E948" s="26">
        <v>296.32920000000001</v>
      </c>
      <c r="F948" s="26">
        <v>4036281</v>
      </c>
      <c r="G948" s="26">
        <v>100028.9</v>
      </c>
      <c r="H948" s="23" t="s">
        <v>108</v>
      </c>
      <c r="I948" s="2">
        <f t="shared" si="14"/>
        <v>3.5091583236610497</v>
      </c>
      <c r="J948" s="2">
        <f t="shared" si="11"/>
        <v>1.7545791618305249</v>
      </c>
      <c r="K948" s="15"/>
    </row>
    <row r="949" spans="1:11" ht="15.75" customHeight="1">
      <c r="A949" s="23" t="s">
        <v>182</v>
      </c>
      <c r="B949" s="25">
        <v>637</v>
      </c>
      <c r="C949" s="23" t="s">
        <v>194</v>
      </c>
      <c r="D949" s="26">
        <v>1.7</v>
      </c>
      <c r="E949" s="26">
        <v>295.4649</v>
      </c>
      <c r="F949" s="26">
        <v>4036217</v>
      </c>
      <c r="G949" s="26">
        <v>100004.6</v>
      </c>
      <c r="H949" s="23" t="s">
        <v>108</v>
      </c>
      <c r="I949" s="2">
        <f t="shared" si="14"/>
        <v>0.31280204316118276</v>
      </c>
      <c r="J949" s="2">
        <f t="shared" si="11"/>
        <v>0.15640102158059138</v>
      </c>
      <c r="K949" s="15"/>
    </row>
    <row r="950" spans="1:11" ht="15.75" customHeight="1">
      <c r="A950" s="23" t="s">
        <v>182</v>
      </c>
      <c r="B950" s="25">
        <v>678</v>
      </c>
      <c r="C950" s="23" t="s">
        <v>194</v>
      </c>
      <c r="D950" s="26">
        <v>3.7</v>
      </c>
      <c r="E950" s="26">
        <v>298.27609999999999</v>
      </c>
      <c r="F950" s="26">
        <v>4036211</v>
      </c>
      <c r="G950" s="26">
        <v>99980.05</v>
      </c>
      <c r="H950" s="23" t="s">
        <v>108</v>
      </c>
      <c r="I950" s="2">
        <f t="shared" si="14"/>
        <v>2.1581352909121669</v>
      </c>
      <c r="J950" s="2">
        <f t="shared" si="11"/>
        <v>1.0790676454560835</v>
      </c>
      <c r="K950" s="15"/>
    </row>
    <row r="951" spans="1:11" ht="15.75" customHeight="1">
      <c r="A951" s="23" t="s">
        <v>182</v>
      </c>
      <c r="B951" s="25">
        <v>687</v>
      </c>
      <c r="C951" s="23" t="s">
        <v>194</v>
      </c>
      <c r="D951" s="26">
        <v>7.4</v>
      </c>
      <c r="E951" s="26">
        <v>297.94929999999999</v>
      </c>
      <c r="F951" s="26">
        <v>4036212</v>
      </c>
      <c r="G951" s="26">
        <v>99983.57</v>
      </c>
      <c r="H951" s="23" t="s">
        <v>108</v>
      </c>
      <c r="I951" s="2">
        <f t="shared" si="14"/>
        <v>12.069427236717933</v>
      </c>
      <c r="J951" s="2">
        <f t="shared" si="11"/>
        <v>6.0347136183589667</v>
      </c>
      <c r="K951" s="15"/>
    </row>
    <row r="952" spans="1:11" ht="15.75" customHeight="1">
      <c r="A952" s="23" t="s">
        <v>182</v>
      </c>
      <c r="B952" s="25">
        <v>711</v>
      </c>
      <c r="C952" s="23" t="s">
        <v>194</v>
      </c>
      <c r="D952" s="26">
        <v>4.2</v>
      </c>
      <c r="E952" s="26">
        <v>298.30880000000002</v>
      </c>
      <c r="F952" s="26">
        <v>4036211</v>
      </c>
      <c r="G952" s="26">
        <v>99979.58</v>
      </c>
      <c r="H952" s="23" t="s">
        <v>108</v>
      </c>
      <c r="I952" s="2">
        <f t="shared" si="14"/>
        <v>2.9565777045739154</v>
      </c>
      <c r="J952" s="2">
        <f t="shared" si="11"/>
        <v>1.4782888522869577</v>
      </c>
      <c r="K952" s="15"/>
    </row>
    <row r="953" spans="1:11" ht="15.75" customHeight="1">
      <c r="A953" s="23" t="s">
        <v>182</v>
      </c>
      <c r="B953" s="25">
        <v>713</v>
      </c>
      <c r="C953" s="23" t="s">
        <v>194</v>
      </c>
      <c r="D953" s="26">
        <v>3.3</v>
      </c>
      <c r="E953" s="26">
        <v>298.13290000000001</v>
      </c>
      <c r="F953" s="26">
        <v>4036210</v>
      </c>
      <c r="G953" s="26">
        <v>99981.93</v>
      </c>
      <c r="H953" s="23" t="s">
        <v>108</v>
      </c>
      <c r="I953" s="2">
        <f t="shared" si="14"/>
        <v>1.6243479122095537</v>
      </c>
      <c r="J953" s="2">
        <f t="shared" si="11"/>
        <v>0.81217395610477683</v>
      </c>
      <c r="K953" s="15"/>
    </row>
    <row r="954" spans="1:11" ht="15.75" customHeight="1">
      <c r="A954" s="23" t="s">
        <v>182</v>
      </c>
      <c r="B954" s="25">
        <v>805</v>
      </c>
      <c r="C954" s="23" t="s">
        <v>194</v>
      </c>
      <c r="D954" s="26">
        <v>3</v>
      </c>
      <c r="E954" s="26">
        <v>297.07150000000001</v>
      </c>
      <c r="F954" s="26">
        <v>4036226</v>
      </c>
      <c r="G954" s="26">
        <v>99992.26</v>
      </c>
      <c r="H954" s="23" t="s">
        <v>108</v>
      </c>
      <c r="I954" s="2">
        <f t="shared" si="14"/>
        <v>1.2819772580457631</v>
      </c>
      <c r="J954" s="2">
        <f t="shared" si="11"/>
        <v>0.64098862902288156</v>
      </c>
      <c r="K954" s="15"/>
    </row>
    <row r="955" spans="1:11" ht="15.75" customHeight="1">
      <c r="A955" s="23" t="s">
        <v>182</v>
      </c>
      <c r="B955" s="25">
        <v>822</v>
      </c>
      <c r="C955" s="23" t="s">
        <v>194</v>
      </c>
      <c r="D955" s="26">
        <v>6.2</v>
      </c>
      <c r="E955" s="26">
        <v>296.90159999999997</v>
      </c>
      <c r="F955" s="26">
        <v>4036232</v>
      </c>
      <c r="G955" s="26">
        <v>99993.93</v>
      </c>
      <c r="H955" s="23" t="s">
        <v>108</v>
      </c>
      <c r="I955" s="2">
        <f t="shared" si="14"/>
        <v>7.7777583496569616</v>
      </c>
      <c r="J955" s="2">
        <f t="shared" si="11"/>
        <v>3.8888791748284808</v>
      </c>
      <c r="K955" s="15"/>
    </row>
    <row r="956" spans="1:11" ht="15.75" customHeight="1">
      <c r="A956" s="23" t="s">
        <v>182</v>
      </c>
      <c r="B956" s="25">
        <v>843</v>
      </c>
      <c r="C956" s="23" t="s">
        <v>194</v>
      </c>
      <c r="D956" s="26">
        <v>4.3</v>
      </c>
      <c r="E956" s="26">
        <v>296.48989999999998</v>
      </c>
      <c r="F956" s="26">
        <v>4036260</v>
      </c>
      <c r="G956" s="26">
        <v>99993.919999999998</v>
      </c>
      <c r="H956" s="23" t="s">
        <v>108</v>
      </c>
      <c r="I956" s="2">
        <f t="shared" si="14"/>
        <v>3.1345023105735894</v>
      </c>
      <c r="J956" s="2">
        <f t="shared" si="11"/>
        <v>1.5672511552867947</v>
      </c>
      <c r="K956" s="15"/>
    </row>
    <row r="957" spans="1:11" ht="15.75" customHeight="1">
      <c r="A957" s="23" t="s">
        <v>182</v>
      </c>
      <c r="B957" s="25">
        <v>898</v>
      </c>
      <c r="C957" s="23" t="s">
        <v>194</v>
      </c>
      <c r="D957" s="26">
        <v>7.6</v>
      </c>
      <c r="E957" s="26">
        <v>297.46159999999998</v>
      </c>
      <c r="F957" s="26">
        <v>4036255</v>
      </c>
      <c r="G957" s="26">
        <v>99986.52</v>
      </c>
      <c r="H957" s="23" t="s">
        <v>108</v>
      </c>
      <c r="I957" s="2">
        <f t="shared" si="14"/>
        <v>12.895857969217509</v>
      </c>
      <c r="J957" s="2">
        <f t="shared" si="11"/>
        <v>6.4479289846087546</v>
      </c>
      <c r="K957" s="15"/>
    </row>
    <row r="958" spans="1:11" ht="15.75" customHeight="1">
      <c r="B958" s="15"/>
      <c r="K958" s="15"/>
    </row>
    <row r="959" spans="1:11" ht="15.75" customHeight="1">
      <c r="B959" s="15"/>
      <c r="K959" s="15"/>
    </row>
    <row r="960" spans="1:11" ht="15.75" customHeight="1">
      <c r="B960" s="15"/>
      <c r="K960" s="15"/>
    </row>
    <row r="961" spans="2:11" ht="15.75" customHeight="1">
      <c r="B961" s="15"/>
      <c r="K961" s="15"/>
    </row>
    <row r="962" spans="2:11" ht="15.75" customHeight="1">
      <c r="B962" s="15"/>
      <c r="K962" s="15"/>
    </row>
    <row r="963" spans="2:11" ht="15.75" customHeight="1">
      <c r="B963" s="15"/>
      <c r="K963" s="15"/>
    </row>
    <row r="964" spans="2:11" ht="15.75" customHeight="1">
      <c r="B964" s="15"/>
      <c r="K964" s="15"/>
    </row>
    <row r="965" spans="2:11" ht="15.75" customHeight="1">
      <c r="B965" s="15"/>
      <c r="K965" s="15"/>
    </row>
    <row r="966" spans="2:11" ht="15.75" customHeight="1">
      <c r="B966" s="15"/>
      <c r="K966" s="15"/>
    </row>
    <row r="967" spans="2:11" ht="15.75" customHeight="1">
      <c r="B967" s="15"/>
      <c r="K967" s="15"/>
    </row>
    <row r="968" spans="2:11" ht="15.75" customHeight="1">
      <c r="B968" s="15"/>
      <c r="K968" s="15"/>
    </row>
    <row r="969" spans="2:11" ht="15.75" customHeight="1">
      <c r="B969" s="15"/>
      <c r="K969" s="15"/>
    </row>
    <row r="970" spans="2:11" ht="15.75" customHeight="1">
      <c r="B970" s="15"/>
      <c r="K970" s="15"/>
    </row>
    <row r="971" spans="2:11" ht="15.75" customHeight="1">
      <c r="B971" s="15"/>
      <c r="K971" s="15"/>
    </row>
    <row r="972" spans="2:11" ht="15.75" customHeight="1">
      <c r="B972" s="15"/>
      <c r="K972" s="15"/>
    </row>
    <row r="973" spans="2:11" ht="15.75" customHeight="1">
      <c r="B973" s="15"/>
      <c r="K973" s="15"/>
    </row>
    <row r="974" spans="2:11" ht="15.75" customHeight="1">
      <c r="B974" s="15"/>
      <c r="K974" s="15"/>
    </row>
    <row r="975" spans="2:11" ht="15.75" customHeight="1">
      <c r="B975" s="15"/>
      <c r="K975" s="15"/>
    </row>
    <row r="976" spans="2:11" ht="15.75" customHeight="1">
      <c r="B976" s="15"/>
      <c r="K976" s="15"/>
    </row>
    <row r="977" spans="2:11" ht="15.75" customHeight="1">
      <c r="B977" s="15"/>
      <c r="K977" s="15"/>
    </row>
    <row r="978" spans="2:11" ht="15.75" customHeight="1">
      <c r="B978" s="15"/>
      <c r="K978" s="15"/>
    </row>
    <row r="979" spans="2:11" ht="15.75" customHeight="1">
      <c r="B979" s="15"/>
      <c r="K979" s="15"/>
    </row>
    <row r="980" spans="2:11" ht="15.75" customHeight="1">
      <c r="B980" s="15"/>
      <c r="K980" s="15"/>
    </row>
    <row r="981" spans="2:11" ht="15.75" customHeight="1">
      <c r="B981" s="15"/>
      <c r="K981" s="15"/>
    </row>
    <row r="982" spans="2:11" ht="15.75" customHeight="1">
      <c r="B982" s="15"/>
      <c r="K982" s="15"/>
    </row>
    <row r="983" spans="2:11" ht="15.75" customHeight="1">
      <c r="B983" s="15"/>
      <c r="K983" s="15"/>
    </row>
    <row r="984" spans="2:11" ht="15.75" customHeight="1">
      <c r="B984" s="15"/>
      <c r="K984" s="15"/>
    </row>
    <row r="985" spans="2:11" ht="15.75" customHeight="1">
      <c r="B985" s="15"/>
      <c r="K985" s="15"/>
    </row>
    <row r="986" spans="2:11" ht="15.75" customHeight="1">
      <c r="B986" s="15"/>
      <c r="K986" s="15"/>
    </row>
    <row r="987" spans="2:11" ht="15.75" customHeight="1">
      <c r="B987" s="15"/>
      <c r="K987" s="15"/>
    </row>
    <row r="988" spans="2:11" ht="15.75" customHeight="1">
      <c r="B988" s="15"/>
      <c r="K988" s="15"/>
    </row>
    <row r="989" spans="2:11" ht="15.75" customHeight="1">
      <c r="B989" s="15"/>
      <c r="K989" s="15"/>
    </row>
    <row r="990" spans="2:11" ht="15.75" customHeight="1">
      <c r="B990" s="15"/>
      <c r="K990" s="15"/>
    </row>
    <row r="991" spans="2:11" ht="15.75" customHeight="1">
      <c r="B991" s="15"/>
      <c r="K991" s="15"/>
    </row>
    <row r="992" spans="2:11" ht="15.75" customHeight="1">
      <c r="B992" s="15"/>
      <c r="K992" s="15"/>
    </row>
    <row r="993" spans="2:11" ht="15.75" customHeight="1">
      <c r="B993" s="15"/>
      <c r="K993" s="15"/>
    </row>
    <row r="994" spans="2:11" ht="15.75" customHeight="1">
      <c r="B994" s="15"/>
      <c r="K994" s="15"/>
    </row>
    <row r="995" spans="2:11" ht="15.75" customHeight="1">
      <c r="B995" s="15"/>
      <c r="K995" s="15"/>
    </row>
    <row r="996" spans="2:11" ht="15.75" customHeight="1">
      <c r="B996" s="15"/>
      <c r="K996" s="15"/>
    </row>
    <row r="997" spans="2:11" ht="15.75" customHeight="1">
      <c r="B997" s="15"/>
      <c r="K997" s="15"/>
    </row>
    <row r="998" spans="2:11" ht="15.75" customHeight="1">
      <c r="B998" s="15"/>
      <c r="K998" s="15"/>
    </row>
    <row r="999" spans="2:11" ht="15.75" customHeight="1">
      <c r="B999" s="15"/>
      <c r="K999" s="15"/>
    </row>
    <row r="1000" spans="2:11" ht="15.75" customHeight="1">
      <c r="B1000" s="15"/>
      <c r="K1000" s="15"/>
    </row>
  </sheetData>
  <mergeCells count="6">
    <mergeCell ref="B29:B32"/>
    <mergeCell ref="B3:B7"/>
    <mergeCell ref="B8:B13"/>
    <mergeCell ref="Q10:Q12"/>
    <mergeCell ref="B14:B21"/>
    <mergeCell ref="B22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Newcomb</vt:lpstr>
      <vt:lpstr>Harper</vt:lpstr>
      <vt:lpstr>StPierre</vt:lpstr>
      <vt:lpstr>Ringwood</vt:lpstr>
      <vt:lpstr>Saginaw</vt:lpstr>
      <vt:lpstr>Stinchfield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Luo, Yifan</cp:lastModifiedBy>
  <dcterms:created xsi:type="dcterms:W3CDTF">2021-06-24T05:02:53Z</dcterms:created>
  <dcterms:modified xsi:type="dcterms:W3CDTF">2021-06-24T05:02:53Z</dcterms:modified>
</cp:coreProperties>
</file>